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 activeTab="1"/>
  </bookViews>
  <sheets>
    <sheet name="Wydatki" sheetId="1" r:id="rId1"/>
    <sheet name="Zobowiązania, należności" sheetId="2" r:id="rId2"/>
  </sheets>
  <definedNames>
    <definedName name="_xlnm.Print_Titles" localSheetId="0">Wydatki!$4:$4</definedName>
    <definedName name="_xlnm.Print_Titles" localSheetId="1">'Zobowiązania, należności'!$37:$39</definedName>
  </definedNames>
  <calcPr calcId="125725"/>
</workbook>
</file>

<file path=xl/calcChain.xml><?xml version="1.0" encoding="utf-8"?>
<calcChain xmlns="http://schemas.openxmlformats.org/spreadsheetml/2006/main">
  <c r="D40" i="2"/>
  <c r="D49" s="1"/>
  <c r="C40"/>
  <c r="C49" s="1"/>
  <c r="C29"/>
  <c r="C23"/>
  <c r="C19"/>
  <c r="C13"/>
  <c r="D7"/>
  <c r="D33" s="1"/>
  <c r="C7"/>
  <c r="C33" s="1"/>
  <c r="C161" i="1"/>
  <c r="D204" l="1"/>
  <c r="D185" l="1"/>
  <c r="C185"/>
  <c r="D180"/>
  <c r="D179" s="1"/>
  <c r="C180"/>
  <c r="C179"/>
  <c r="D202" l="1"/>
  <c r="D201" s="1"/>
  <c r="C202"/>
  <c r="C201" s="1"/>
  <c r="D199"/>
  <c r="D198" s="1"/>
  <c r="C199"/>
  <c r="C198" s="1"/>
  <c r="D196"/>
  <c r="D195" s="1"/>
  <c r="C196"/>
  <c r="C195" s="1"/>
  <c r="D193"/>
  <c r="D192" s="1"/>
  <c r="C193"/>
  <c r="C192" s="1"/>
  <c r="D188"/>
  <c r="D187" s="1"/>
  <c r="C188"/>
  <c r="C187" s="1"/>
  <c r="D183"/>
  <c r="C183"/>
  <c r="C182" s="1"/>
  <c r="D182"/>
  <c r="D177"/>
  <c r="D176" s="1"/>
  <c r="C177"/>
  <c r="C176"/>
  <c r="D174"/>
  <c r="C174"/>
  <c r="D172"/>
  <c r="C172"/>
  <c r="D170"/>
  <c r="D169" s="1"/>
  <c r="C170"/>
  <c r="C169"/>
  <c r="D167"/>
  <c r="D166" s="1"/>
  <c r="C167"/>
  <c r="C166"/>
  <c r="D162"/>
  <c r="D161" s="1"/>
  <c r="C162"/>
  <c r="C204" s="1"/>
  <c r="D159"/>
  <c r="C159"/>
  <c r="D157"/>
  <c r="C157"/>
  <c r="C156" s="1"/>
  <c r="D156"/>
  <c r="D154"/>
  <c r="C154"/>
  <c r="C153" s="1"/>
  <c r="D153"/>
  <c r="D149"/>
  <c r="C149"/>
  <c r="C148" s="1"/>
  <c r="D148"/>
  <c r="D143"/>
  <c r="C143"/>
  <c r="C142" s="1"/>
  <c r="D142"/>
  <c r="D139"/>
  <c r="C139"/>
  <c r="C138" s="1"/>
  <c r="D138"/>
  <c r="D136"/>
  <c r="C136"/>
  <c r="C135" s="1"/>
  <c r="D135"/>
  <c r="D133"/>
  <c r="C133"/>
  <c r="C132" s="1"/>
  <c r="D132"/>
  <c r="D130"/>
  <c r="C130"/>
  <c r="C129" s="1"/>
  <c r="D129"/>
  <c r="D127"/>
  <c r="C127"/>
  <c r="C126" s="1"/>
  <c r="D126"/>
  <c r="D124"/>
  <c r="C124"/>
  <c r="C123" s="1"/>
  <c r="D123"/>
  <c r="D121"/>
  <c r="C121"/>
  <c r="C120" s="1"/>
  <c r="D120"/>
  <c r="D116"/>
  <c r="C116"/>
  <c r="C115" s="1"/>
  <c r="D115"/>
  <c r="D111"/>
  <c r="C111"/>
  <c r="C110" s="1"/>
  <c r="D110"/>
  <c r="D96"/>
  <c r="D92"/>
  <c r="D91"/>
  <c r="C91"/>
  <c r="D88"/>
  <c r="C88"/>
  <c r="D87"/>
  <c r="C87"/>
  <c r="D81"/>
  <c r="C81"/>
  <c r="C80" s="1"/>
  <c r="D80"/>
  <c r="D76"/>
  <c r="C76"/>
  <c r="C75" s="1"/>
  <c r="D75"/>
  <c r="D62"/>
  <c r="D59"/>
  <c r="D58"/>
  <c r="C58"/>
  <c r="D56"/>
  <c r="C56"/>
  <c r="C55" s="1"/>
  <c r="D55"/>
  <c r="D53"/>
  <c r="C53"/>
  <c r="C52" s="1"/>
  <c r="D52"/>
  <c r="D18"/>
  <c r="D17"/>
  <c r="C17"/>
  <c r="D15"/>
  <c r="C15"/>
  <c r="D14"/>
  <c r="C14"/>
  <c r="D12"/>
  <c r="D11"/>
  <c r="C11"/>
  <c r="D9"/>
  <c r="D8" s="1"/>
  <c r="C9"/>
  <c r="C8"/>
  <c r="D6"/>
  <c r="D5" s="1"/>
  <c r="C6"/>
  <c r="C5"/>
</calcChain>
</file>

<file path=xl/sharedStrings.xml><?xml version="1.0" encoding="utf-8"?>
<sst xmlns="http://schemas.openxmlformats.org/spreadsheetml/2006/main" count="394" uniqueCount="224">
  <si>
    <t>Wyszczególnienie</t>
  </si>
  <si>
    <t>Plan</t>
  </si>
  <si>
    <t>Wykonanie</t>
  </si>
  <si>
    <t>Uwagi</t>
  </si>
  <si>
    <t>Wydatki bieżące, w tym</t>
  </si>
  <si>
    <t xml:space="preserve">  wynagrodzenia</t>
  </si>
  <si>
    <t xml:space="preserve">  pozostałe wydatki bieżące</t>
  </si>
  <si>
    <t>Dział 020 - Leśnictwo,
rozdział 02002 - Nadzór nad gospodarką leśną</t>
  </si>
  <si>
    <t>Dział 600 - Transport i łączność,
rozdział 60014 - Drogi publiczne powiatowe</t>
  </si>
  <si>
    <t xml:space="preserve">  remonty + koszty materiałów</t>
  </si>
  <si>
    <t xml:space="preserve">  media</t>
  </si>
  <si>
    <t>energia elektryczna</t>
  </si>
  <si>
    <t>Wydatki inwestycyjne</t>
  </si>
  <si>
    <t>x</t>
  </si>
  <si>
    <t>liczba osób, podmiotów objętych projektem</t>
  </si>
  <si>
    <t>założenia projektu</t>
  </si>
  <si>
    <t>całkowita wartość projektu</t>
  </si>
  <si>
    <t>stopień zaawansowania</t>
  </si>
  <si>
    <t>osiągnięte efekty</t>
  </si>
  <si>
    <t>przewidziane efekty w dalszej realizacji projektu</t>
  </si>
  <si>
    <t>Dział 700 - Gospodarka mieszkaniowa,
rozdział 70005 - Gospodarka gruntami i nieruchomościami</t>
  </si>
  <si>
    <t xml:space="preserve">  pochodne od wynagrodzeń</t>
  </si>
  <si>
    <t>ogółem, w tym:</t>
  </si>
  <si>
    <t>energia cieplna</t>
  </si>
  <si>
    <t xml:space="preserve">woda </t>
  </si>
  <si>
    <t>ścieki</t>
  </si>
  <si>
    <t xml:space="preserve">  Ilość zużycia :</t>
  </si>
  <si>
    <t>Stan zatrudnienia</t>
  </si>
  <si>
    <t>Pracownicy</t>
  </si>
  <si>
    <t>Liczba stanowisk</t>
  </si>
  <si>
    <t>Liczba etatów</t>
  </si>
  <si>
    <t>Dział 750 - Administracja publiczna,
rozdział 75011 - Urzędy wojewódzkie</t>
  </si>
  <si>
    <t>Dział 750 - Administracja publiczna,
rozdział 75019 - Rady powiatów</t>
  </si>
  <si>
    <t xml:space="preserve">  świadczenia na rzecz osób fizycznych</t>
  </si>
  <si>
    <t>Dział 750 - Administracja publiczna,
rozdział 75020 - Starostwa powiatowe</t>
  </si>
  <si>
    <t>Obsługa</t>
  </si>
  <si>
    <t>Dział 750 - Administracja publiczna,
rozdział 75045 - Kwalifikacja wojskowa</t>
  </si>
  <si>
    <t>Dział 754 -  Bezpieczeństwo publiczne i ochrona przeciwpożarowa,
rozdział 75421 - Zarządzanie kryzysowe</t>
  </si>
  <si>
    <t>Dział 754 -  Bezpieczeństwo publiczne i ochrona przeciwpożarowa,
rozdział 75495 - Pozostała działalność</t>
  </si>
  <si>
    <t>Dział 757 -  Obsługa długu publicznego,
rozdział 75702 - Obsługa papierów wartościowych, kredytów i pożyczek jednostek samorządu terytorialnego</t>
  </si>
  <si>
    <t>Odsetki od kredytów oraz wyemitowanych obligacji.</t>
  </si>
  <si>
    <t>Dział 758 - Różne rozliczenia,
rozdział 75818 - Rezerwy ogólne i celowe</t>
  </si>
  <si>
    <t>Dział 801 - Oświata i wychowanie,
rozdział 80130 - Szkoły zawodowe</t>
  </si>
  <si>
    <t>Dział 801 - Oświata i wychowanie,
rozdział 80195 - Pozostała działalność</t>
  </si>
  <si>
    <t>Zasądzona renta dla poszkodowanego pacjenta.</t>
  </si>
  <si>
    <t>Dział 851 - Ochrona zdrowia,
rozdział 85111 - Szpitale ogólne</t>
  </si>
  <si>
    <t>Dział 851 - Ochrona zdrowia,
rozdział 85178 - Usuwanie skutków klęsk żywiołowych</t>
  </si>
  <si>
    <t>Dział 851 - Ochrona zdrowia,
rozdział 85195 - Pozostała działalność</t>
  </si>
  <si>
    <t>Dział 852 - Pomoc społeczna,
rozdział 85202 - Domy pomocy społecznej</t>
  </si>
  <si>
    <t>Dział 853 - Pozostałe zadania w zakresie polityki społecznej,
rozdział 85311 - Rehabilitacja zawodowa i społeczna osób niepełnosprawnych</t>
  </si>
  <si>
    <t xml:space="preserve">Dofinansowanie Powiatu 10 % kosztów funkcjonowania Warsztatów Terapii Zajęciowej w Gryfinie -  </t>
  </si>
  <si>
    <t>Dział 853 - Pozostałe zadania w zakresie polityki społecznej,
rozdział 85395 - Pozostała działalność</t>
  </si>
  <si>
    <t>Dział 854 - Edukacyjna opieka wychowawcza,
rozdział 85407 - Placówki wychowania pozaszkolnego</t>
  </si>
  <si>
    <t>Dział 854 - Edukacyjna opieka wychowawcza,
rozdział 85415 - Pomoc materialna dla uczniów</t>
  </si>
  <si>
    <t>Dział 854 - Edukacyjna opieka wychowawcza,
rozdział 85495 - Pozostała działalność</t>
  </si>
  <si>
    <t xml:space="preserve">Dział 900 - Gospodarka komunalna i ochrona środowiska,
rozdział 90095 - Pozostała działalność </t>
  </si>
  <si>
    <t xml:space="preserve">Dział 921 - Kultura i ochrona dziedzictwa narodowego,
rozdział 92116 - Biblioteki </t>
  </si>
  <si>
    <t xml:space="preserve">Dział 921 - Kultura i ochrona dziedzictwa narodowego,
rozdział 92120 - Ochrona zabytków i opieka nad zabytkami </t>
  </si>
  <si>
    <t xml:space="preserve">Dział 921 - Kultura i ochrona dziedzictwa narodowego,
rozdział 92195 - Pozostała działalność </t>
  </si>
  <si>
    <t xml:space="preserve">Dział 926 - Kultura fizyczna,
rozdział 92695 - Pozostała działalność </t>
  </si>
  <si>
    <t>Ogółem wydatki</t>
  </si>
  <si>
    <t>Dział 630 - Turystyka,
rozdział 63003 - Zadania w zakresie upowszechniania turystyki</t>
  </si>
  <si>
    <t>Dział 010 - Rolnictwo i łowiectwo,
rozdział 01005 - Prace geodezyjno - urządzeniowe na potrzeby rolnictwa</t>
  </si>
  <si>
    <t>Dział 020 - Leśnictwo,
rozdział 02001 - Gospodarka leśna</t>
  </si>
  <si>
    <t>odpady stałe</t>
  </si>
  <si>
    <t>Planowane wynagrodzenie bezosobowe za usługi.</t>
  </si>
  <si>
    <t>Merytoryczni</t>
  </si>
  <si>
    <t>Dział 852 - Pomoc społeczna,
rozdział 85295 - Pozostała działalność</t>
  </si>
  <si>
    <t xml:space="preserve">Planowane środki przeznaczone na stypendia Rady Powiatu za wybitne wyniki oraz </t>
  </si>
  <si>
    <t>Dział 750 - Administracja publiczna,
rozdział 75075 - Promocja jednostek samorządu terytorialnego</t>
  </si>
  <si>
    <t>Zarezerwowane środki na usuwanie skutków klęsk żywiołowych (np. przewóz zwłok z miejsc publicznych).</t>
  </si>
  <si>
    <t xml:space="preserve"> Realizacja akcji profilaktyczno-medycznej 'Białe Soboty" w Powiecie Gryfińskim.</t>
  </si>
  <si>
    <t xml:space="preserve">   -</t>
  </si>
  <si>
    <t>Wydatki bieżące, w tym:</t>
  </si>
  <si>
    <t>Zadanie zlecone. Planowane prace geodezyjne - podział geodezyjny działki w obrębie Rosnowo.</t>
  </si>
  <si>
    <t>gaz</t>
  </si>
  <si>
    <t xml:space="preserve">zadanie zlecone </t>
  </si>
  <si>
    <t>zadanie zlecone</t>
  </si>
  <si>
    <t>Zadanie zlecone. Wydatki związane z obsługą administracyjną zadań zleconych z zakresu administracji rządowej oraz innych zadań zleconych ustawami.</t>
  </si>
  <si>
    <t>Diety i zwrot kosztów podróży radnych.</t>
  </si>
  <si>
    <t>Ekwiwalent za pranie odzieży ochronnej, zwrot za okulary korygujące wzrok dla pracowników.</t>
  </si>
  <si>
    <t>Składki ubezpieczenia społecznego i na Fundusz Pracy.</t>
  </si>
  <si>
    <t xml:space="preserve">Udzielona dotacja celowa dla Wodnego Ochotniczego Pogotowia Ratunkowego Oddział Powiatowy w Gryfinie na zwiększenie bezpieczeństwa na akwenach Powiatu Gryfińskiego oraz prowadzenie akcji ratunkowych podczas powodzi oraz innych zagrożeń. </t>
  </si>
  <si>
    <t xml:space="preserve">Udzielona dotacja podmiotowa dla szkoły niepublicznej   o uprawnieniach szkoły publicznej dla </t>
  </si>
  <si>
    <t xml:space="preserve"> Niepublicznej Szkoły Zawodowej w Trzcińsku-Zdroju.</t>
  </si>
  <si>
    <t xml:space="preserve">                              -</t>
  </si>
  <si>
    <t>Dotacja na realizację porozumienia z Gminą Gryfino o powierzeniu Młodzieżowemu Ośrodkowi Sportowemu w Gryfinie wykonywania zadań o charakterze ponadgminnym w zakresie kultury fizycznej (kształtować i promować nawyki czynnego wypoczynku oraz podnosić sprawność fizyczną dzieci i młodzieży poprzez organizację współzawodnictwa sportowego na szczeblu powiatowym).</t>
  </si>
  <si>
    <t>Dotacje dla gmin: Gryfino i Chojna, z przeznaczeniem na realizację zawartych porozumień dotyczących powierzenia zadań z zakresu powiatowej biblioteki publicznej oraz pomoc finansowa dla 7 gmin (Banie, Cedynia, Mieszkowice, Moryń, Stare Czarnowo, Trzcińsko-Zdrój, Widuchowa) z przeznaczeniem na zakup i uzupełnienie zbiorów bibliotecznych.</t>
  </si>
  <si>
    <t>Dział 630-Turystyka,
rozdział 63095 -Pozostała działalność</t>
  </si>
  <si>
    <t>Wydatki bieżace, w tym</t>
  </si>
  <si>
    <t>pozostałe wydatki bieżące</t>
  </si>
  <si>
    <t>Dział 710 - Działalność usługowa,
rozdział 71012 - Zadania z zakresu geodezji i kartografii</t>
  </si>
  <si>
    <t>wynagrodzenia</t>
  </si>
  <si>
    <t>pochodne od wynagrodzeń</t>
  </si>
  <si>
    <t>zadania zlecone</t>
  </si>
  <si>
    <t xml:space="preserve">Zadania związane z utrzymaniem zasobu geodezyjno-kartograficznego: zadania zlecone (na plan 321.000,00 zł wykonano 0 i zadanie własne na  plan 23.262,50 zł wykonano - 88,49 zł). </t>
  </si>
  <si>
    <t>Wydatki dotyczą zadań: Budowa ciągu pieszo-jezdnego w St.Czarnowie pl.-150.000,00 zł,  poprawa bezpieczeństwa ruchu drogowego m.in.. Przebudowa i modernizacja dróg stanowiących trasy dojazdowe do szkół, w tym dokumentacja techniczna pl- 863.292,00 zł,przebudowa drogi Gogolice-Stara Rudnica pl.-890.000,00zł, prezebudowa drogi pow. 1404Z Trzcińsko-Zdrój- Białęgi, odcinek Trzcińsko Zdrój-Antonowice pl- 180.000,00 zł ,przebudowa drogi powiatowej Nr 1357Z Daleszewo-Chlebowo w m. Daleszewo pl.- 410.000,00 zł, przebudowa drogi powiatowej Nr 1409Z Warnice-Stare Lysogórki w m. Witnica pl.-790.000,00 zł,przebudowa drogi Szczecin-Binowo pl. 40.000,00 zł wykonanie- 36.900,00 zł, przebudowa mostu w Szczawnie pl.-1.030.000,00 zł. wykonanie 50.120,00 zł, przebudowa przepustu w m.Rurka pl.-20.000,00 zł wykonanie-19.523,36 zł,przebudowa trasy tranzytowej w m.Gryfino pl.-7.000.000,00zł wykonanie- 63.698,01 zł,przebudowa ul. Jaśminowej w Żórawkach pl.-50.000,00 zł, roboty drogowe na drogach powiatowych w gminie Mieszkowice, przebudowa chodników,modernizacja nawierzchni pl.- 400.000,00 zł, roboty drogowe na drogach powiatowych w gminie Cedynia (przebudowa chodników,modernizacja nawierzchni) pl.- 200.000,00 zł. Dotacja -przebudowa chodników w ciągu dróg powiatowych na terenie gmina pl.-100.000,00 zł. wykonanie-29.999,70 zł, gmina Banie -przebudowa drogi w Lubanowie pl.-100.000,00 zł.</t>
  </si>
  <si>
    <t xml:space="preserve">                 7.000.000,00 PLN</t>
  </si>
  <si>
    <t>II. "Przebudowa drogi powiatowej Nr 1409Z Warnice- Stare Łysogórki w m. Witnica"- współfinansowanie -  Program Rozwoju Obszarów Wiejskich</t>
  </si>
  <si>
    <t xml:space="preserve">                       790.000,00 PLN</t>
  </si>
  <si>
    <t>III. "Przebudowa drogi Gogolice -Stara Rudnica"- współfinansowanie - Program Rozwoju Obszarów Wiejskich</t>
  </si>
  <si>
    <t xml:space="preserve">     890.000,00 PLN</t>
  </si>
  <si>
    <t>-</t>
  </si>
  <si>
    <t>IV. Przebudowa drogi powiatowej Nr 1357Z Daleszewo-Chlebowo w m. Daleszewo- współfinansowanie Program Rozwoju Obszarów Wiejskich</t>
  </si>
  <si>
    <t>przebudowa trzech ulic wraz z kanalizacją deszczową</t>
  </si>
  <si>
    <t xml:space="preserve"> 3569 KWh    -  sygnalizacja świetlna.</t>
  </si>
  <si>
    <t>1. Remont miejscowy chodnika w ciągu ul.Krasińskiego w Gryfinie- 5.525,00zł,remont cząstkowy grysami i emulsja -103.676,63 zł, remont sygnalizacji świetlnej ul.Krasińskiego Gryfino-9.163,50 zł, remont  drogi powiatowej Boguszyn-Jelenin-Narost - 3.075,00 zł.remont masą na goroąco -43.086,85 zł, znaki drogowe-3.821,24 zł.
2.Poprawa sysytemu odwadniania dr.pow.-naprawa studni kanalizacyjnych i deszczowych-13.906,28 zł</t>
  </si>
  <si>
    <r>
      <t xml:space="preserve"> (0,33)*6=1,98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dotyczy opłaty za gospodarowanie odpadami</t>
    </r>
  </si>
  <si>
    <t>Składki członkowskie dla Związku Celowego Powiatów Województwa Zachodniopomorskiego, Związku Powiatów Polskich oraz Stowarzyszenia Gmin Polskich Euroregionu Pomerania i Stowarzyszenia Dolnoodrzańskiej Inicjatywy Rozwoju Obszarów Wiejskich, sprzątanie pomieszczeń biurowych (część),  artykuły spożywcze na planowane spotkania radnych.</t>
  </si>
  <si>
    <r>
      <rPr>
        <u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. Dotacje dla gmin na bieżące ulic powiatowych (Banie, Cedynia, Chojna, Moryń, Trzcińsko-Zdrój, Mieszkowice) - 92.750,00 zł); utrzymanie dróg i ulic powiatowych: zimowe (350.897,67 zł), bieżące-179.482,73 zł),  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dzierżawa gruntu pod separator - 1.230,79 zł;aktualizacja programu EWIDR-1.107,00</t>
    </r>
    <r>
      <rPr>
        <u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zł, pomiary: natężenia ruchu na przejazdach kolejowych,przeglady mostów-41.574,00 zł, utrzymanie zieleni przydrożnej (wycinka, podcinka drzew i krzewów, koszenie poboczy, nasadzenia) - 167.320,19 zł;</t>
    </r>
    <r>
      <rPr>
        <u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opłata za gospodarowanie odpadami i komornicza od ściągniętych opłat za zajęcie pasa drogowego ,wypis sądowy od skargi na uchwałę - 1.072,33 zł.pomiar skuteczności zerowania (sygn.Swietlna Gryfino)- 4.059,00 zł,opróżnianie koszy,wywóz odpadów,utylizacja wód opadowych- 34.430,79 zł.</t>
    </r>
    <r>
      <rPr>
        <u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2. Poprawa systemu odwodnienia dróg powiatowych- 45.436,95 zł;  likwidacja dzikich wysypisk 26.978,12 zł..</t>
    </r>
  </si>
  <si>
    <t>Projekty zewnętrzne:. I. Przebudowa trasy tranzytowej w mieście Gryfino- dotacja z budżetu państwa (Program Przebudowy Dróg Lokalnych)</t>
  </si>
  <si>
    <t>Przebudowa drogi na odcinku 0,5 km</t>
  </si>
  <si>
    <t xml:space="preserve">     Przebudowa drogi na odcinku 0,5 km</t>
  </si>
  <si>
    <t>Przrbudowa drogi na odcinku 0,5 km</t>
  </si>
  <si>
    <t>410.000,00 PLN</t>
  </si>
  <si>
    <t>Planowane usługi dotyczące klasyfikowania gruntów z urzędu</t>
  </si>
  <si>
    <t>wynagrodzenia pracownicze</t>
  </si>
  <si>
    <t>Starostwo Powiatowe w Gryfinie - wykonanie wydatków za I półrocze 2016 r.</t>
  </si>
  <si>
    <t>Dział 600- Transport i łączność
rozdział 60004- Lokalny transport zbiorowy</t>
  </si>
  <si>
    <t xml:space="preserve"> </t>
  </si>
  <si>
    <t xml:space="preserve">      -  21 130 KWh</t>
  </si>
  <si>
    <t>Naprawa kosiarki w Chojnie, usuniecie awarii co.</t>
  </si>
  <si>
    <r>
      <t xml:space="preserve">        - 36 m</t>
    </r>
    <r>
      <rPr>
        <vertAlign val="superscript"/>
        <sz val="9"/>
        <color theme="1"/>
        <rFont val="Arial"/>
        <family val="2"/>
        <charset val="238"/>
      </rPr>
      <t xml:space="preserve">3 </t>
    </r>
  </si>
  <si>
    <r>
      <t xml:space="preserve">       -  776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</si>
  <si>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 -  490 m</t>
    </r>
    <r>
      <rPr>
        <vertAlign val="superscript"/>
        <sz val="9"/>
        <color theme="1"/>
        <rFont val="Arial"/>
        <family val="2"/>
        <charset val="238"/>
      </rPr>
      <t>3</t>
    </r>
  </si>
  <si>
    <t xml:space="preserve">       - 38 842 KWH</t>
  </si>
  <si>
    <t xml:space="preserve">       - 215 GJ</t>
  </si>
  <si>
    <t>Modernizacja źródła ciepła w budynku Powiatu Gryfińskiego przy ul. Dworcowej 1 w Chojnie.pl.-1.476,00 zł, Dokumentacja projektowa na modernizację i remont systemu grzewczego w bud.przy uil 11 Listopada 16 D w Gryfinie pl.-50.000,00 zł, Wykanie instalacji co w budynku przy ul Dworcowej 1 w Chojnie pl.- 110.572,00 zł.</t>
  </si>
  <si>
    <t>Ogłoszenia w prasie lokalnej i krajowej, ochrona obiektów administracyjnych, prace porządkowe, wycenia nieruchomości, podatek VAT, uporzątniecie nieruchomości, benzyna, demontaż masztu antenowego, prace geodezyjne. W tym zadania zlecone wykonanie 13.269,81 zł.</t>
  </si>
  <si>
    <t xml:space="preserve">      -  612 GJ</t>
  </si>
  <si>
    <t xml:space="preserve">      - 91 443 KWh</t>
  </si>
  <si>
    <r>
      <t xml:space="preserve">      -1 977m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</si>
  <si>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-  436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</si>
  <si>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- 45,2 m</t>
    </r>
    <r>
      <rPr>
        <vertAlign val="superscript"/>
        <sz val="9"/>
        <color theme="1"/>
        <rFont val="Arial"/>
        <family val="2"/>
        <charset val="238"/>
      </rPr>
      <t xml:space="preserve">3 </t>
    </r>
  </si>
  <si>
    <t xml:space="preserve">Wydatki na zadania inwestycyjne:
1.Sprzęt komputerowy i oprogramowanie -  plan 120.000,00 zł wykonano 37.720,56 zł 
   (rzutnik multomedialny,pakiety oprogramowania biurowego, licencja na kurs w formule e-szkolenie dla pracow. Starostwa),
2. Zakup samochodu  - na plan 100.000,00 zł </t>
  </si>
  <si>
    <t>1) finansowanie zadań Wydziału Komunikacji i Transportu (zakup tablic rejestracyjnych i za
    wytworzone druki komunikacyjne,  finansowanie publicznych linii autobusowych, opłaty za holowanie i usuwanie pojazdów z dróg oraz za prowadzenie parkingu strzeżonego) - 384.014,71 zł;
2) wydatki administracyjno-kancelaryjne (usługi pocztowe, obsługa prawna, szkolenia 
    pracowników, paliwo i części do samochodów oraz przeglądy samochodów, ubezpieczenia,
    ubezpieczenie mienia, materiały biurowe, tusze i tonery, obsługa i naprawy kserokopiarek, 
    usługi telekomunikacyjne, konserwacja telefonów i systemu alarmowego, podróże 
    służbowe, zakup pieczątek, wody, książek, prenumerata gazet - 265.658,79 zł;
3) odpis na Zakładowy Fundusz Świadczeń Socjalnych pracowników i wpłata na Państwowy 
    Fundusz Rehabilitacji Osób Niepełnosprawnych - 122.288,94 zł;
4) utrzymanie budynków administracyjnych (usługi porządkowe, ochrona obiektów, opłata za
    użytkowanie wieczyste,opłata za gospodarowanie odpadami czyszczenie wentylacji, drobne materiały do napraw,usługa tapicerska - 64.187,93 zł;
5) wydatki związane z systemem informatycznych w Starostwie (aktualizacje oprogramowań 
    użytkowanych przez Starostwo, abonament usługi dostępu do internetu i usługi 
    hostingowej, tj. zarządzanie stroną promocyjną, Biuletynu Informacji Publicznej, pocztą 
    elektroniczną - 52.607,71 zł; 
6) finansowanie zadań Geologa Powiatowego i opłaty za wprowadzanie ścieków do wód lub 
    ziemi do Urzędu Marszałkowskiego  - 6.679,00zł.</t>
  </si>
  <si>
    <t>Kwalifikacja wojskowa trwała 23 dni robocze (02.03.- 31.03.2015 r.), do której stawiło się 450 osób.</t>
  </si>
  <si>
    <t>Wynagrodzenia Powiatowej Komisji Lekarskiej. Zatrudniono 1 lekarza, 1 osobę średniego personelu medycznego, 4 pisarki, 1 sekretarza PKL i osobę do prac świetlicowych.
Na badania specjalistyczne(zadanie powierzone) skierowano 5 osób</t>
  </si>
  <si>
    <t>Nagrody dla zwycięzców zawodów konkursowych (stroje sportowe- piłkarskie (udział w zawodach piłkarskiech organizwoanych w ramach zbiórki pieniedzy na leczenie dla Piotrusia Wróbla),zegar ścienny,puchary,tablet statuetki, upominki,odznaczenia),druki publikacji Gazetka Biuletyn Powiat Gryfino,usługa transportowa do Barlinka w ramach 10 Fest.Miejsc i Podróży "Włóczykij",druk publikacji "Siekierki"</t>
  </si>
  <si>
    <t xml:space="preserve">Dział 754-Bezpieczeństwo publiczne i ochrona przeciwpożarow
75405-Komendy powiatowe Policji
</t>
  </si>
  <si>
    <t>Dział 755-Wymiar sprawiedliwosci
rozdział 75515- Nieodpłatna pomoc prawna</t>
  </si>
  <si>
    <t>Ogólnopolski Turniej Wiedzy Pożarniczej (puchary, medale) - 2.700,00 zł, obchody Dnia Strażaka (oprawa muzyczna) - 1.800,00 zł, eliminacje powiatowe Ogólnopolskiego Turnieju Wiedzy o Bezpieczeństwie Ruchu Drogowego (nagrody) - 2.820,54 zł, materiały,napoje -295,38</t>
  </si>
  <si>
    <t>Rezerwa ogólna budżetu - 166.748,00 zł i rezerwy celowe na zadania z zakresu: oświaty i wychowania - 211.077,99 zł, edukacji - 90.235,60 zł, pomocy społecznej - 44.233,82 zł, 
zarządzania kryzysowego - 115.000,00 zł ,rezerwa na inwestycje i zakupy inwestycyjne -89.000,00 zł.</t>
  </si>
  <si>
    <t>Planowane sfinansowanie nadzoru nad lasami niestanowiącymi własności Skarbu Państwa na terenie Powiatu na podstawie porozumień z Nadleśnictwami Różańsko, Dębno, Myślibórz, Gryfino, Mieszkowice i Chojna.</t>
  </si>
  <si>
    <r>
      <rPr>
        <sz val="7.5"/>
        <rFont val="Arial"/>
        <family val="2"/>
        <charset val="238"/>
      </rPr>
      <t xml:space="preserve">Dotacje na dofinansowanie zadań zleconych do realizacji organizacjom prowadzącym działalność pożytku publicznego z zakresu turystyki: </t>
    </r>
    <r>
      <rPr>
        <sz val="8"/>
        <rFont val="Arial"/>
        <family val="2"/>
        <charset val="238"/>
      </rPr>
      <t xml:space="preserve">
 1.</t>
    </r>
    <r>
      <rPr>
        <sz val="7.5"/>
        <rFont val="Arial"/>
        <family val="2"/>
        <charset val="238"/>
      </rPr>
      <t xml:space="preserve"> "Gryfińskie Rajdy Rowerowe - Nowa formuła Train-Bike: Aktywne sąsiedzto- Międzyszkolny Klub Sportowy   Hermes w Gryfinie-3.700,00 zł
 2. Rowerami po przygode- Poznajemy ciekawe miejsca powiatu gryfińskiego -Uczniowski Klub Sportowy Orlik- 1.320,00 zł,</t>
    </r>
    <r>
      <rPr>
        <sz val="8"/>
        <rFont val="Arial"/>
        <family val="2"/>
        <charset val="238"/>
      </rPr>
      <t xml:space="preserve">
 3.</t>
    </r>
    <r>
      <rPr>
        <sz val="7"/>
        <rFont val="Arial"/>
        <family val="2"/>
        <charset val="238"/>
      </rPr>
      <t xml:space="preserve"> Żyj aktywnie poprzez turystyke z mapą i kompasem-Stowarzyszenie na Rzecz Osób Niepełnosprawnych "Most"-3.000,00 ZŁ
 4. "Wyznaczenie i oznakowanie szlaków turystycznych wokół jeziora Leśnego w powiecie gryfińskim- Stowarzyszenie Miłośników Jeziora Leśnego "Lago"-4.500,00 zł.</t>
    </r>
  </si>
  <si>
    <t>Na prowadzenie biura Klastra Turystycznego</t>
  </si>
  <si>
    <t>Planowana inwestycja  pn."Modernizacja sali gastronomicznej w ZSP Nr 2 w Gryfinie"- 450.000,00 zł
,"Przebudowa ogrodzenia w ZSP w Chojnie-100.000,00 zł.</t>
  </si>
  <si>
    <t>Koszty zastępstwa procesowego</t>
  </si>
  <si>
    <t>Dział 852- Pomoc społeczna
rozdział 85201- Placówki opiekuńczo-wychowawcze</t>
  </si>
  <si>
    <t>Dotacja dla DPS:  Moryń wł.pl.1.693.080,00 zł.wyk 1.032,266,00 zł.,00 zł, Moryń dot.ZUW-pl.2.046.384,00 zł wyk-931.384,00 zł. Dębce pl.- 434.857,00 zł, wyk.-204.638,00 zł. Trzcińsko-Zdrój pl - 383.697,00 zł. wyk.-191.850,00 zł.</t>
  </si>
  <si>
    <t>Restauracja historycznego obiektu zabytkowegow DPS w Trzcińsku Zdrolu-Rewitalizacja parku-pl.11.000,00 zł. wyk- 10.172,25 zł,
Modernizacja instalacji wod.-kan. Budynków DPS w Nowym Czarnowie pl.60.000,00zł.</t>
  </si>
  <si>
    <t>Pomoc finansowa w formie dotacji celowej dla Gminy Banie-  wyk. 1.710,33 zł, Gminy Mieszkowice - wyk.2.000,00 zł  z przeznaczeniem dla pogorzelców</t>
  </si>
  <si>
    <t>26.660,00 zł w Goszkowie - 26.6600,00 zł  i Miasto Szczecin - 1.777,33 zł (dotyczy mieszkańca Kołbacza przebywającego w WTZ w Szczecinie
Ponadto w planie zabezpieczone zostały środki finansowe pochodzące z gminy Moryń z przeznaczeniem dla WTZ w Goszkowie w kwocie 4.000,00 oraz srodki finansowe pochodżace z Powiatu Gryfinskiego dla WTZ w Gryfinie z przeznaczeniem na budowę windy w kwocie 113.000,00 zł.</t>
  </si>
  <si>
    <t>Dział 854-Edukacyjna opieka wychowawcza
rozdział 85411-Domy wczasów dziecięcych</t>
  </si>
  <si>
    <t>Modernizacja źródła ciepła w SOSW w Chojnie pl.-1.476,00 zł.
Przebudowa, rozbudowa, nadbudowa zespołu budynków w SOSW w Chojnie -  budynek internatu pl. 200.000,00 zł wyk- 9.7541,60 zł (opracowanie projektu budowlano-wykonanwczeggo budynku nr 5 (internat w zespole SOSW)
Modernizacja parkingu na terenie SOSW w Chojnie pl. 100.000,00 zł.</t>
  </si>
  <si>
    <t xml:space="preserve">Zadanie realizowane przez Dom Pomocy Społecznej prwoadzony przez Zgromadzenie Sióstr Benedyktynek w Moryniu "wymian stolarki okiennej i drzwiowej w DPS w Moryniu" pl- 30.000,00 zł , sporządzenie opinii przez biegłego  z oględzin drzew przeznaczony ch do wycinki pl. 4.000,00 zł.
</t>
  </si>
  <si>
    <t>Zakup i montaż instalacji wykorzystujących lokalne źródła energii-dotacja dla osób fizycznych
Zakup i montaż ekologicznych urządzen grzewczych - dotacja dla przedsiębiorcy
Zakup ekologicznych urządzeń grzewczych - dotacja dla osób fizycznych</t>
  </si>
  <si>
    <t xml:space="preserve">Dotacje na dofinansowanie zadania z zakresu turystyki w drodze otwartego konkursu ofert: 
1."Koncert jubileuszowy- 25 lat Teatru Tańca Vogue/ego vu (Stowarzyszenie Środowisko Inicjatyw  Artystycznych  Hybadu) - 2.480,00 zł,
 2. "Senior kulturalnie zadowolony-GUTW dla społeczności" (Gryfinsku Uniwersytet Trzeciego Wieku) - 3.000,00 zł,
3. 20 lecie WTZ-"niepełnosprawni żyją z pasją" (Polskie Stowarzyszenie na Rzecz Osób z Uposledzeniem Umysłowym Koło w Gryfinie- 2.020,00 zł,
4. Raban w Moryniu-ŚDM (Zgromadzenie Sióstr Benedyktynek Samarytanek Krzyża Chrystusowego - 2.000,00 zł,    
5. 'Cienie zapomnianych kultur 2016 w Kołbaczu" *(Stowarzyszenie Spichlerz Sztuki) - 3.000,00 zł.
6.Wydanie V zeszytu serii "Zabytki Pomorza Zachodniego" pt Opactwo Pocysterskie w Kołabaczu  (Stowarzyszenie Zachodniopomorskie Dziedzictwo Kulturowe)- 1.000,00 zł,
7 Kreatywne warsztaty plastyczne dla osób niepełnosprawnych mieszkańców powiatu gryfonskiego (Stowarzyszenie na Rzecz Osób Niepełnosprawnych "Promyk" Goszków - 1.500,00 zł.
    </t>
  </si>
  <si>
    <t>Dotacje na dofinansowanie zadań z zakresu sportu: 
1. Drużynowe Mistrzostwa Szkół Podstawowych Powiatu Gryfińskiego(Uczniowski Klub Sportowy "Marlin" Gryfino- 3.000,00 zł
2. Ogólnopolski sprawdzian wytrzymałości i wszechstronności stylowej miting pływacki laguna cup (Uczniowski Klub Sportowy "Marlin")- 4.000,00 zł.
3. Rozgrywki lekkoatletyczne dla osób niepełnosprawnych mieszkańców powiatu gryfinskiego (Stowarzyszenie na rzecz Osób Nierprłnosprawnych "Promyk" Goszków) - 2.000,00 zł
4. IX Runda Międzynarodowych Mistrzostw Strefy Polski Zachodniej w Motocrossie (Kłub Motorowy Chojna)-6.000,00 zł,
5. XXIV Edycja Międzynarodowego Festiwalu Piłki Nożnej - Gryfino Cup 2016 (Uczniowski Klub Sportowy "Energetyk Junior"w Gryfinie )- 5.500,00 zł,
6. Udział reprezentacji powiatu gryfińskiego w finale krajowym "Czwartków Lekkoatletycznych" (Międzyszkolny Klub Sportowy "Hermes" w Gryfinie)- 3.500,00 zł</t>
  </si>
  <si>
    <t>Dział 854-Edukacyjna opieka wychowawcza
rozdział 85403-Specjalne ośrodki szkolno-wychowawcze</t>
  </si>
  <si>
    <t>Wymiana kotła co na olej opałowy w Specjalnym Ośrodku Szkolno Wychowawczym w Chojnie</t>
  </si>
  <si>
    <t>Z wydatków bieżących zadania własne pl.543.492,76 zł wykonanie 169.855,74 zł oraz wydatki zadań zleconych (gospodarowanie nieruchomościami Skarbu Państwa) - pl. 205.700,00 zł wykonanie 61.019,81 zł.</t>
  </si>
  <si>
    <t>Serwis sprzętu w wydziale KM(2.583,00zł),przeglądy okresowe kserokopiarek 516,60 zł),serwis windy i wentylacji (7.864,55 zł),konserwacja sieci telefonicznej oraz systemu alarmowego (3.198,00 zł),naprawy samochodów(184,50zł.)</t>
  </si>
  <si>
    <t>Dotacje dla KW Policji z przeznaczniem dla Komendy Powiatowej Policji w Gryfinie; zakup radiowozu oznakowanego- 3.500,00 zł, zakup niezbędnych towarów i usług a także utrzymanie i funkcjonowanie KP Policji w Gryfinie</t>
  </si>
  <si>
    <t>Umowy z radcami prawnymi i adwokatami na świadczenie nieodpłatnej pomocy prawnej w powiecie gryfińskim,materiały biurowe.</t>
  </si>
  <si>
    <t>Opłata koordynacyjna związana z funkcjonowaniem sieci Ośrodka Dokształcania i Doskonalenia Zawodowego w zakresie kształcenia zawodowego młodocianych pracowników na kursach I, II i III stopnia. Planowane środki dla ZSP w Chojnie na realizacje projektu pn. "Europejskie staże" - plan 109.957,54 zł.</t>
  </si>
  <si>
    <t xml:space="preserve"> 1. Modernizacja źródła ciepła w ZSP w Chojnie na plan 1.476,00 zł  wyk 0
 2. Wykonanie dokumentacji na modernizację instalacji ppoż w budynkach szkoły i internatu ZSP nr 2 w Gryfinie- plan 8.000,00 zł. wyk 7.995,00 zł.
</t>
  </si>
  <si>
    <t>1. Termomodernizacja bud.szpitala p/Parkowa 5 w Gryfinie w ramach działania Modernizacja energetyczna obiektów użyteczności publicznej w ramach Strategii ZIT Szczecińskiego Obszaru Metropolitarnego plan -99.855,56 zł.
2. Adaptacja nieruchomości należącej do powiatu gryfińskiego na potrzeby szpitala w celu poprawy jakości opieki medycznej oraz współudział w rozbudowie Szpitala Powiatowego Sp. z o.o. w Gryfinie plan-650.000,00 zł</t>
  </si>
  <si>
    <t>Dostosowanie do wymogów p.poz budynku Placówki Opiekunczo Wychowawczej nr 3 w Trzcińsku Zdrój</t>
  </si>
  <si>
    <t>Przebudowa i rozbudowa budynków przy ul. Łużyckiej 82 w Gryfinie -800.000,00 zł.
Utworzenie Zakładu Aktywności Zawodowej-120.000,00 zł.
Roboty budowlane dotyczące obiektów służących rehabilitacji osób niepełnosprawnych- budowa windy wraz z przedsionkiem- 120.000,00zł.</t>
  </si>
  <si>
    <t>Planowane środki przeznaczone dla Domu Wczasów Dziecięcych w Moryniu ,podmiot prowadzący:Towarzystwo Wszechstronnego Rozwoju Pomeranus w Szczecinie</t>
  </si>
  <si>
    <t>osiągnięcia w nauce (środki przekazywane są do budżetów szkół). X</t>
  </si>
  <si>
    <t xml:space="preserve">Dofinansowanie prac remontowych i konserwatorskich obiektów zabytkowych : 
1. wymiana stolarki okiennej oraz drzwiowej w kościele pw NSPJ w Starej Rudnicy - 32.000,00 zł
 2. remont i konserwacja wieży zabytkowego kościoła pw.  Św. Wojciecha w Kunowie - 20.541,48 zł.
</t>
  </si>
  <si>
    <t>remonty + koszty materiałów</t>
  </si>
  <si>
    <t>Planowane środki na remonty w Domach Pomocy Społecznej.</t>
  </si>
  <si>
    <t>Zobowiązania i należności Starostwa Powiatowego w Gryfinie 
na dzień  30 czerwca 2016 r.</t>
  </si>
  <si>
    <t>Lp.</t>
  </si>
  <si>
    <t>Zobowiązania*</t>
  </si>
  <si>
    <t>w tym:</t>
  </si>
  <si>
    <t>Kwota</t>
  </si>
  <si>
    <t>wymagalne</t>
  </si>
  <si>
    <t>1.</t>
  </si>
  <si>
    <r>
      <t>Zobowiązania z tytułu dostaw, robót i usług,</t>
    </r>
    <r>
      <rPr>
        <i/>
        <sz val="11"/>
        <color theme="1"/>
        <rFont val="Calibri"/>
        <family val="2"/>
        <charset val="238"/>
        <scheme val="minor"/>
      </rPr>
      <t xml:space="preserve"> z tego:</t>
    </r>
  </si>
  <si>
    <r>
      <t xml:space="preserve"> - inwestycje </t>
    </r>
    <r>
      <rPr>
        <i/>
        <sz val="10"/>
        <color theme="1"/>
        <rFont val="Calibri"/>
        <family val="2"/>
        <charset val="238"/>
        <scheme val="minor"/>
      </rPr>
      <t>(Modernizacja źródła ciepła w bud.przy ul.Dworcowej w Chojnie, Modernizacja kotłowni w bud.przy ul.Żółkiewskiego 5 w Chojnie</t>
    </r>
  </si>
  <si>
    <t xml:space="preserve"> - bieżące utrzymanie  dróg i ulic powiatowych, cząstkowe remonty grysami, koszenie poboczy, oczyszczanie pasa drogowego, odwodnienie dróg powiatowych, znaki drogowe, utylizacja nieczystosci stałych)
   </t>
  </si>
  <si>
    <t xml:space="preserve"> - tablice rejestracyjne i druki komunikacyjne, holowanie pojazdów i 
   umieszczenie na parkingu strzeżonym,</t>
  </si>
  <si>
    <t xml:space="preserve"> - energia elektryczna i cieplna, woda, kanalizacja, odpady stałe, 
   ,ochrona pomieszczeń,płyta do centr.telef.   ubezpieczenia i dozór techniczny, usuniecie wiatrołomu,wycena nieruchom.</t>
  </si>
  <si>
    <t xml:space="preserve"> - serwis kserokopiarek i oprogramowania, usługi telekomunikacyjne, regały, cząści do samochodów,przegląd sam.,  ogłoszenia, artykuły spożywcze,oznakowanie ścieżki,kwiaty ,prasa,szkolenia,obsługa prawan</t>
  </si>
  <si>
    <t>2.</t>
  </si>
  <si>
    <t>Zobowiązania publiczno - prawne, w tym z tytułu:</t>
  </si>
  <si>
    <t xml:space="preserve"> - składek społecznych pracowników (ZUS)</t>
  </si>
  <si>
    <t xml:space="preserve"> - podatku dochodowego od osób fizycznych</t>
  </si>
  <si>
    <t xml:space="preserve">  - podatku od towarów i usług (VAT) do Urzędu Skarbowego</t>
  </si>
  <si>
    <t xml:space="preserve"> - wpłat PFRON</t>
  </si>
  <si>
    <t xml:space="preserve"> - opłata z tytułu gospodarowania odpadami</t>
  </si>
  <si>
    <t>3.</t>
  </si>
  <si>
    <t>Zobowiązania z tytułu rozliczeń finansowych, z pracownikami  i inne rozrachunki:</t>
  </si>
  <si>
    <r>
      <t xml:space="preserve"> </t>
    </r>
    <r>
      <rPr>
        <sz val="9"/>
        <color theme="1"/>
        <rFont val="Calibri"/>
        <family val="2"/>
        <charset val="238"/>
        <scheme val="minor"/>
      </rPr>
      <t>- II rata odpisu na ZFŚS</t>
    </r>
  </si>
  <si>
    <t xml:space="preserve"> - świadczenia rentowe</t>
  </si>
  <si>
    <t xml:space="preserve"> - sumy do wyjaśnienia i rozliczenia</t>
  </si>
  <si>
    <t>4.</t>
  </si>
  <si>
    <t xml:space="preserve">Zobowiązania depozytowe: </t>
  </si>
  <si>
    <t xml:space="preserve"> - należyte wykonanie umów wraz z naliczonymi odsetkami od środków 
    pieniężnych</t>
  </si>
  <si>
    <t xml:space="preserve"> - wpłacone wadia wraz z naliczonymi odsetkami od środków pieniężnych</t>
  </si>
  <si>
    <t xml:space="preserve"> - czynsz dzierżawny za obwody łowieckie </t>
  </si>
  <si>
    <t xml:space="preserve"> - odsetki za zwłoke obwody łowieckie,grosze vat</t>
  </si>
  <si>
    <t xml:space="preserve"> - sumy do wyjaśnienia (zwrot środków kontrahenta )</t>
  </si>
  <si>
    <t>5.</t>
  </si>
  <si>
    <t>Zobowiązania z tytułu nadpłat dochodów:</t>
  </si>
  <si>
    <t xml:space="preserve"> - publicznoprawnych</t>
  </si>
  <si>
    <t xml:space="preserve"> - cywilnoprawnych</t>
  </si>
  <si>
    <r>
      <t xml:space="preserve"> - opłaty za czynności geodezyjne i kartograficzne,</t>
    </r>
    <r>
      <rPr>
        <b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udzielenie informacji
    oraz wykonanie wyrysów i wypisów z operatu ewidencyjnego łącznie z 
    odsetkami za nieterminowe regulowanie należności </t>
    </r>
  </si>
  <si>
    <t>Razem</t>
  </si>
  <si>
    <t>Należności*</t>
  </si>
  <si>
    <t>Powiatowe należności budżetowe wraz z odsetkami, w tym:</t>
  </si>
  <si>
    <t xml:space="preserve"> - należności publicznoprawne, w tym opłaty na zajecie pasa drogowego</t>
  </si>
  <si>
    <t xml:space="preserve"> - należności cywilnoprawne (m.in.czynsz najmu i dzierżawy, za media)</t>
  </si>
  <si>
    <r>
      <t>Opłaty za czynności geodezyjne i kartograficzne</t>
    </r>
    <r>
      <rPr>
        <b/>
        <sz val="9"/>
        <color theme="1"/>
        <rFont val="Calibri"/>
        <family val="2"/>
        <charset val="238"/>
        <scheme val="minor"/>
      </rPr>
      <t xml:space="preserve">, </t>
    </r>
    <r>
      <rPr>
        <sz val="9"/>
        <color theme="1"/>
        <rFont val="Calibri"/>
        <family val="2"/>
        <charset val="238"/>
        <scheme val="minor"/>
      </rPr>
      <t xml:space="preserve">udzielenie informacji oraz wykonanie wyrysów i wypisów z operatu ewidencyjnego łącznie z odsetkami za nieterminowe regulowanie należności </t>
    </r>
  </si>
  <si>
    <r>
      <t>Należności długoterminowe (</t>
    </r>
    <r>
      <rPr>
        <i/>
        <sz val="9"/>
        <color theme="1"/>
        <rFont val="Calibri"/>
        <family val="2"/>
        <charset val="238"/>
        <scheme val="minor"/>
      </rPr>
      <t>opłaty za zajecie pasa drogowego, sprzedaż nieruchomości kapitał rezerwowy Szpital Powiatowy Sp. z o.o., ugoda sadowa z lekarzami, przekształcenie prawa użytkowania wieczystego w prawo własności),)</t>
    </r>
  </si>
  <si>
    <t xml:space="preserve">Dotacje budżetowe udzielone -  do rozliczenia </t>
  </si>
  <si>
    <t>Należności z tytułu wydatków budżetowych (faktury korektu za energie elektryczną i dostawy, kaucja za butle, zaliczki pracowników, naliczone wynagrodzenie płatnika,ubezp.PINB,VAT naliczony)</t>
  </si>
  <si>
    <t>Należnośc dzierżawa obw.łowieckich</t>
  </si>
  <si>
    <t>Należności ZFŚS (II rata odpisu na ZFŚS, pożyczki mieszkaniowe pracowników )</t>
  </si>
  <si>
    <t>* bez należności k-to 015 (51.220,34) i zobowiązań k-to 292 (653.728,68) wątpliwych zlikwidowanych SPZOZ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</si>
</sst>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44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7"/>
      <color theme="1"/>
      <name val="Arial"/>
      <family val="2"/>
      <charset val="238"/>
    </font>
    <font>
      <sz val="7.5"/>
      <name val="Arial"/>
      <family val="2"/>
      <charset val="238"/>
    </font>
    <font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3"/>
      <color theme="1"/>
      <name val="Arial"/>
      <family val="2"/>
      <charset val="238"/>
    </font>
    <font>
      <u/>
      <sz val="8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4" fontId="4" fillId="2" borderId="1" xfId="0" applyNumberFormat="1" applyFont="1" applyFill="1" applyBorder="1" applyAlignment="1">
      <alignment vertical="center"/>
    </xf>
    <xf numFmtId="0" fontId="6" fillId="0" borderId="4" xfId="0" applyFont="1" applyBorder="1"/>
    <xf numFmtId="0" fontId="3" fillId="0" borderId="4" xfId="0" applyFont="1" applyBorder="1"/>
    <xf numFmtId="0" fontId="2" fillId="2" borderId="4" xfId="0" applyFont="1" applyFill="1" applyBorder="1" applyAlignment="1">
      <alignment vertical="center"/>
    </xf>
    <xf numFmtId="0" fontId="3" fillId="0" borderId="1" xfId="0" applyFont="1" applyBorder="1"/>
    <xf numFmtId="0" fontId="3" fillId="0" borderId="7" xfId="0" applyFont="1" applyBorder="1"/>
    <xf numFmtId="0" fontId="8" fillId="0" borderId="1" xfId="0" applyFont="1" applyBorder="1"/>
    <xf numFmtId="0" fontId="3" fillId="0" borderId="9" xfId="0" applyFont="1" applyBorder="1"/>
    <xf numFmtId="0" fontId="3" fillId="0" borderId="3" xfId="0" applyFont="1" applyBorder="1"/>
    <xf numFmtId="0" fontId="3" fillId="0" borderId="6" xfId="0" applyFont="1" applyBorder="1"/>
    <xf numFmtId="0" fontId="3" fillId="0" borderId="7" xfId="0" applyFont="1" applyBorder="1"/>
    <xf numFmtId="0" fontId="8" fillId="0" borderId="4" xfId="0" applyFont="1" applyBorder="1"/>
    <xf numFmtId="0" fontId="3" fillId="2" borderId="1" xfId="0" applyFont="1" applyFill="1" applyBorder="1"/>
    <xf numFmtId="0" fontId="9" fillId="0" borderId="4" xfId="0" applyFont="1" applyBorder="1" applyAlignment="1">
      <alignment vertical="center"/>
    </xf>
    <xf numFmtId="0" fontId="9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" fillId="2" borderId="7" xfId="0" applyFont="1" applyFill="1" applyBorder="1"/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" fontId="4" fillId="2" borderId="1" xfId="0" applyNumberFormat="1" applyFont="1" applyFill="1" applyBorder="1" applyAlignment="1">
      <alignment horizontal="right" vertical="center"/>
    </xf>
    <xf numFmtId="0" fontId="13" fillId="0" borderId="0" xfId="0" applyFont="1"/>
    <xf numFmtId="4" fontId="3" fillId="0" borderId="0" xfId="0" applyNumberFormat="1" applyFont="1" applyBorder="1"/>
    <xf numFmtId="0" fontId="3" fillId="0" borderId="8" xfId="0" applyFont="1" applyBorder="1"/>
    <xf numFmtId="0" fontId="3" fillId="0" borderId="3" xfId="0" applyFont="1" applyBorder="1" applyAlignment="1">
      <alignment vertical="center"/>
    </xf>
    <xf numFmtId="0" fontId="17" fillId="0" borderId="3" xfId="0" applyFont="1" applyBorder="1"/>
    <xf numFmtId="0" fontId="9" fillId="0" borderId="3" xfId="0" applyFont="1" applyBorder="1"/>
    <xf numFmtId="0" fontId="19" fillId="2" borderId="4" xfId="0" applyFont="1" applyFill="1" applyBorder="1" applyAlignment="1">
      <alignment vertical="center"/>
    </xf>
    <xf numFmtId="0" fontId="20" fillId="0" borderId="1" xfId="0" applyFont="1" applyBorder="1"/>
    <xf numFmtId="4" fontId="21" fillId="2" borderId="1" xfId="0" applyNumberFormat="1" applyFont="1" applyFill="1" applyBorder="1" applyAlignment="1">
      <alignment vertical="center"/>
    </xf>
    <xf numFmtId="0" fontId="6" fillId="0" borderId="0" xfId="0" applyFont="1" applyBorder="1" applyAlignment="1">
      <alignment wrapText="1"/>
    </xf>
    <xf numFmtId="0" fontId="17" fillId="0" borderId="1" xfId="0" applyFont="1" applyBorder="1"/>
    <xf numFmtId="0" fontId="24" fillId="0" borderId="1" xfId="0" applyFont="1" applyBorder="1"/>
    <xf numFmtId="0" fontId="23" fillId="0" borderId="6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3" fillId="0" borderId="3" xfId="0" applyFont="1" applyBorder="1"/>
    <xf numFmtId="0" fontId="2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3" fillId="0" borderId="3" xfId="0" applyFont="1" applyBorder="1"/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7" fillId="4" borderId="1" xfId="0" applyNumberFormat="1" applyFont="1" applyFill="1" applyBorder="1"/>
    <xf numFmtId="4" fontId="3" fillId="4" borderId="1" xfId="0" applyNumberFormat="1" applyFont="1" applyFill="1" applyBorder="1"/>
    <xf numFmtId="4" fontId="7" fillId="5" borderId="1" xfId="0" applyNumberFormat="1" applyFont="1" applyFill="1" applyBorder="1"/>
    <xf numFmtId="4" fontId="5" fillId="5" borderId="1" xfId="0" applyNumberFormat="1" applyFont="1" applyFill="1" applyBorder="1"/>
    <xf numFmtId="4" fontId="3" fillId="5" borderId="1" xfId="0" applyNumberFormat="1" applyFont="1" applyFill="1" applyBorder="1"/>
    <xf numFmtId="4" fontId="5" fillId="5" borderId="1" xfId="0" applyNumberFormat="1" applyFont="1" applyFill="1" applyBorder="1" applyAlignment="1">
      <alignment vertical="center"/>
    </xf>
    <xf numFmtId="4" fontId="16" fillId="5" borderId="1" xfId="0" applyNumberFormat="1" applyFont="1" applyFill="1" applyBorder="1"/>
    <xf numFmtId="4" fontId="16" fillId="5" borderId="7" xfId="0" applyNumberFormat="1" applyFont="1" applyFill="1" applyBorder="1" applyAlignment="1">
      <alignment vertical="center"/>
    </xf>
    <xf numFmtId="4" fontId="14" fillId="5" borderId="1" xfId="0" applyNumberFormat="1" applyFont="1" applyFill="1" applyBorder="1" applyAlignment="1">
      <alignment horizontal="center"/>
    </xf>
    <xf numFmtId="4" fontId="14" fillId="5" borderId="1" xfId="0" applyNumberFormat="1" applyFont="1" applyFill="1" applyBorder="1" applyAlignment="1">
      <alignment horizontal="center" vertical="center"/>
    </xf>
    <xf numFmtId="4" fontId="14" fillId="5" borderId="1" xfId="0" applyNumberFormat="1" applyFont="1" applyFill="1" applyBorder="1"/>
    <xf numFmtId="4" fontId="14" fillId="5" borderId="1" xfId="0" applyNumberFormat="1" applyFont="1" applyFill="1" applyBorder="1" applyAlignment="1">
      <alignment vertical="center"/>
    </xf>
    <xf numFmtId="4" fontId="7" fillId="5" borderId="1" xfId="0" applyNumberFormat="1" applyFont="1" applyFill="1" applyBorder="1" applyAlignment="1">
      <alignment vertical="center"/>
    </xf>
    <xf numFmtId="0" fontId="22" fillId="2" borderId="8" xfId="0" applyFont="1" applyFill="1" applyBorder="1" applyAlignment="1">
      <alignment horizontal="left" wrapText="1"/>
    </xf>
    <xf numFmtId="4" fontId="5" fillId="5" borderId="1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center"/>
    </xf>
    <xf numFmtId="2" fontId="5" fillId="5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/>
    </xf>
    <xf numFmtId="4" fontId="5" fillId="5" borderId="4" xfId="0" applyNumberFormat="1" applyFont="1" applyFill="1" applyBorder="1"/>
    <xf numFmtId="4" fontId="16" fillId="5" borderId="1" xfId="0" applyNumberFormat="1" applyFont="1" applyFill="1" applyBorder="1" applyAlignment="1">
      <alignment vertical="center"/>
    </xf>
    <xf numFmtId="0" fontId="6" fillId="5" borderId="4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vertical="center" wrapText="1"/>
    </xf>
    <xf numFmtId="0" fontId="17" fillId="5" borderId="3" xfId="0" applyFont="1" applyFill="1" applyBorder="1"/>
    <xf numFmtId="0" fontId="17" fillId="5" borderId="5" xfId="0" applyFont="1" applyFill="1" applyBorder="1"/>
    <xf numFmtId="0" fontId="23" fillId="5" borderId="4" xfId="0" applyNumberFormat="1" applyFont="1" applyFill="1" applyBorder="1"/>
    <xf numFmtId="0" fontId="16" fillId="5" borderId="4" xfId="0" applyNumberFormat="1" applyFont="1" applyFill="1" applyBorder="1"/>
    <xf numFmtId="0" fontId="17" fillId="5" borderId="3" xfId="0" applyFont="1" applyFill="1" applyBorder="1" applyAlignment="1">
      <alignment vertical="center"/>
    </xf>
    <xf numFmtId="4" fontId="15" fillId="5" borderId="4" xfId="0" applyNumberFormat="1" applyFont="1" applyFill="1" applyBorder="1" applyAlignment="1">
      <alignment vertical="center" wrapText="1"/>
    </xf>
    <xf numFmtId="0" fontId="17" fillId="5" borderId="10" xfId="0" applyFont="1" applyFill="1" applyBorder="1"/>
    <xf numFmtId="0" fontId="17" fillId="5" borderId="12" xfId="0" applyFont="1" applyFill="1" applyBorder="1"/>
    <xf numFmtId="0" fontId="17" fillId="5" borderId="5" xfId="0" applyFont="1" applyFill="1" applyBorder="1" applyAlignment="1">
      <alignment vertical="center"/>
    </xf>
    <xf numFmtId="0" fontId="17" fillId="5" borderId="1" xfId="0" applyFont="1" applyFill="1" applyBorder="1"/>
    <xf numFmtId="4" fontId="15" fillId="5" borderId="3" xfId="0" applyNumberFormat="1" applyFont="1" applyFill="1" applyBorder="1" applyAlignment="1">
      <alignment vertical="center" wrapText="1"/>
    </xf>
    <xf numFmtId="4" fontId="15" fillId="5" borderId="5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0" fontId="17" fillId="5" borderId="3" xfId="0" applyFont="1" applyFill="1" applyBorder="1" applyAlignment="1">
      <alignment vertical="center"/>
    </xf>
    <xf numFmtId="0" fontId="17" fillId="5" borderId="4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vertical="top" wrapText="1"/>
    </xf>
    <xf numFmtId="4" fontId="5" fillId="5" borderId="4" xfId="0" applyNumberFormat="1" applyFont="1" applyFill="1" applyBorder="1" applyAlignment="1">
      <alignment vertical="center"/>
    </xf>
    <xf numFmtId="0" fontId="6" fillId="5" borderId="1" xfId="0" applyFont="1" applyFill="1" applyBorder="1"/>
    <xf numFmtId="0" fontId="15" fillId="5" borderId="1" xfId="0" applyFont="1" applyFill="1" applyBorder="1" applyAlignment="1">
      <alignment wrapText="1"/>
    </xf>
    <xf numFmtId="0" fontId="3" fillId="5" borderId="3" xfId="0" applyFont="1" applyFill="1" applyBorder="1"/>
    <xf numFmtId="0" fontId="3" fillId="5" borderId="4" xfId="0" applyFont="1" applyFill="1" applyBorder="1"/>
    <xf numFmtId="4" fontId="5" fillId="5" borderId="8" xfId="0" applyNumberFormat="1" applyFont="1" applyFill="1" applyBorder="1" applyAlignment="1">
      <alignment horizontal="center"/>
    </xf>
    <xf numFmtId="0" fontId="3" fillId="5" borderId="1" xfId="0" applyFont="1" applyFill="1" applyBorder="1"/>
    <xf numFmtId="4" fontId="8" fillId="5" borderId="1" xfId="0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1" fontId="5" fillId="5" borderId="1" xfId="0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4" fontId="8" fillId="5" borderId="1" xfId="0" applyNumberFormat="1" applyFont="1" applyFill="1" applyBorder="1"/>
    <xf numFmtId="0" fontId="6" fillId="5" borderId="1" xfId="0" applyFont="1" applyFill="1" applyBorder="1" applyAlignment="1">
      <alignment horizontal="left" vertical="center" wrapText="1"/>
    </xf>
    <xf numFmtId="0" fontId="3" fillId="5" borderId="7" xfId="0" applyFont="1" applyFill="1" applyBorder="1"/>
    <xf numFmtId="4" fontId="4" fillId="5" borderId="1" xfId="0" applyNumberFormat="1" applyFont="1" applyFill="1" applyBorder="1" applyAlignment="1">
      <alignment vertical="center"/>
    </xf>
    <xf numFmtId="0" fontId="6" fillId="5" borderId="1" xfId="0" applyFont="1" applyFill="1" applyBorder="1" applyAlignment="1">
      <alignment wrapText="1"/>
    </xf>
    <xf numFmtId="0" fontId="6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4" fontId="7" fillId="5" borderId="7" xfId="0" applyNumberFormat="1" applyFont="1" applyFill="1" applyBorder="1" applyAlignment="1">
      <alignment vertical="center"/>
    </xf>
    <xf numFmtId="4" fontId="7" fillId="5" borderId="7" xfId="0" applyNumberFormat="1" applyFont="1" applyFill="1" applyBorder="1"/>
    <xf numFmtId="4" fontId="7" fillId="5" borderId="6" xfId="0" applyNumberFormat="1" applyFont="1" applyFill="1" applyBorder="1"/>
    <xf numFmtId="4" fontId="5" fillId="5" borderId="3" xfId="0" applyNumberFormat="1" applyFont="1" applyFill="1" applyBorder="1"/>
    <xf numFmtId="4" fontId="5" fillId="5" borderId="3" xfId="0" applyNumberFormat="1" applyFont="1" applyFill="1" applyBorder="1" applyAlignment="1">
      <alignment vertical="center"/>
    </xf>
    <xf numFmtId="0" fontId="6" fillId="5" borderId="7" xfId="0" applyFont="1" applyFill="1" applyBorder="1"/>
    <xf numFmtId="0" fontId="6" fillId="5" borderId="1" xfId="0" applyFont="1" applyFill="1" applyBorder="1" applyAlignment="1"/>
    <xf numFmtId="4" fontId="4" fillId="2" borderId="4" xfId="0" applyNumberFormat="1" applyFont="1" applyFill="1" applyBorder="1" applyAlignment="1">
      <alignment vertical="center"/>
    </xf>
    <xf numFmtId="0" fontId="6" fillId="2" borderId="4" xfId="0" applyFont="1" applyFill="1" applyBorder="1" applyAlignment="1">
      <alignment vertical="center" wrapText="1"/>
    </xf>
    <xf numFmtId="0" fontId="6" fillId="2" borderId="8" xfId="0" applyNumberFormat="1" applyFont="1" applyFill="1" applyBorder="1" applyAlignment="1">
      <alignment horizontal="left" vertical="center" wrapText="1"/>
    </xf>
    <xf numFmtId="0" fontId="3" fillId="5" borderId="8" xfId="0" applyFont="1" applyFill="1" applyBorder="1"/>
    <xf numFmtId="0" fontId="15" fillId="5" borderId="8" xfId="0" applyFont="1" applyFill="1" applyBorder="1" applyAlignment="1">
      <alignment horizontal="left" wrapText="1"/>
    </xf>
    <xf numFmtId="0" fontId="15" fillId="5" borderId="8" xfId="0" applyFont="1" applyFill="1" applyBorder="1" applyAlignment="1">
      <alignment horizontal="left" vertical="center" wrapText="1"/>
    </xf>
    <xf numFmtId="0" fontId="6" fillId="5" borderId="8" xfId="0" applyFont="1" applyFill="1" applyBorder="1"/>
    <xf numFmtId="4" fontId="4" fillId="2" borderId="8" xfId="0" applyNumberFormat="1" applyFont="1" applyFill="1" applyBorder="1" applyAlignment="1">
      <alignment horizontal="right" vertical="center"/>
    </xf>
    <xf numFmtId="4" fontId="5" fillId="5" borderId="11" xfId="0" applyNumberFormat="1" applyFont="1" applyFill="1" applyBorder="1" applyAlignment="1">
      <alignment vertical="center"/>
    </xf>
    <xf numFmtId="4" fontId="5" fillId="5" borderId="7" xfId="0" applyNumberFormat="1" applyFont="1" applyFill="1" applyBorder="1" applyAlignment="1">
      <alignment vertical="center"/>
    </xf>
    <xf numFmtId="4" fontId="5" fillId="5" borderId="11" xfId="0" applyNumberFormat="1" applyFont="1" applyFill="1" applyBorder="1"/>
    <xf numFmtId="4" fontId="5" fillId="5" borderId="7" xfId="0" applyNumberFormat="1" applyFont="1" applyFill="1" applyBorder="1"/>
    <xf numFmtId="0" fontId="3" fillId="5" borderId="4" xfId="0" applyFont="1" applyFill="1" applyBorder="1" applyAlignment="1">
      <alignment vertical="center"/>
    </xf>
    <xf numFmtId="0" fontId="6" fillId="5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wrapText="1"/>
    </xf>
    <xf numFmtId="4" fontId="4" fillId="2" borderId="7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/>
    </xf>
    <xf numFmtId="4" fontId="5" fillId="5" borderId="13" xfId="0" applyNumberFormat="1" applyFont="1" applyFill="1" applyBorder="1" applyAlignment="1">
      <alignment vertical="center"/>
    </xf>
    <xf numFmtId="4" fontId="5" fillId="5" borderId="8" xfId="0" applyNumberFormat="1" applyFont="1" applyFill="1" applyBorder="1" applyAlignment="1">
      <alignment vertical="center"/>
    </xf>
    <xf numFmtId="0" fontId="6" fillId="5" borderId="8" xfId="0" applyFont="1" applyFill="1" applyBorder="1" applyAlignment="1">
      <alignment horizontal="left" wrapText="1"/>
    </xf>
    <xf numFmtId="4" fontId="5" fillId="2" borderId="8" xfId="0" applyNumberFormat="1" applyFont="1" applyFill="1" applyBorder="1" applyAlignment="1">
      <alignment vertical="center"/>
    </xf>
    <xf numFmtId="0" fontId="6" fillId="2" borderId="8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wrapText="1"/>
    </xf>
    <xf numFmtId="0" fontId="17" fillId="2" borderId="1" xfId="0" applyFont="1" applyFill="1" applyBorder="1"/>
    <xf numFmtId="4" fontId="7" fillId="5" borderId="8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4" fontId="4" fillId="2" borderId="13" xfId="0" applyNumberFormat="1" applyFont="1" applyFill="1" applyBorder="1" applyAlignment="1">
      <alignment vertical="center"/>
    </xf>
    <xf numFmtId="0" fontId="6" fillId="5" borderId="8" xfId="0" applyFont="1" applyFill="1" applyBorder="1" applyAlignment="1">
      <alignment vertical="top" wrapText="1"/>
    </xf>
    <xf numFmtId="0" fontId="3" fillId="5" borderId="6" xfId="0" applyFont="1" applyFill="1" applyBorder="1"/>
    <xf numFmtId="0" fontId="3" fillId="5" borderId="2" xfId="0" applyFont="1" applyFill="1" applyBorder="1"/>
    <xf numFmtId="0" fontId="3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vertical="center"/>
    </xf>
    <xf numFmtId="4" fontId="9" fillId="5" borderId="7" xfId="0" applyNumberFormat="1" applyFont="1" applyFill="1" applyBorder="1"/>
    <xf numFmtId="4" fontId="3" fillId="5" borderId="4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4" fontId="4" fillId="2" borderId="8" xfId="0" applyNumberFormat="1" applyFont="1" applyFill="1" applyBorder="1" applyAlignment="1">
      <alignment vertical="center"/>
    </xf>
    <xf numFmtId="4" fontId="32" fillId="2" borderId="8" xfId="0" applyNumberFormat="1" applyFont="1" applyFill="1" applyBorder="1" applyAlignment="1">
      <alignment vertical="center"/>
    </xf>
    <xf numFmtId="0" fontId="6" fillId="5" borderId="8" xfId="0" applyFont="1" applyFill="1" applyBorder="1" applyAlignment="1">
      <alignment vertical="center" wrapText="1"/>
    </xf>
    <xf numFmtId="4" fontId="2" fillId="7" borderId="1" xfId="0" applyNumberFormat="1" applyFont="1" applyFill="1" applyBorder="1"/>
    <xf numFmtId="0" fontId="2" fillId="7" borderId="1" xfId="0" applyFont="1" applyFill="1" applyBorder="1" applyAlignment="1">
      <alignment horizontal="center"/>
    </xf>
    <xf numFmtId="0" fontId="17" fillId="5" borderId="3" xfId="0" applyFont="1" applyFill="1" applyBorder="1" applyAlignment="1">
      <alignment vertical="center"/>
    </xf>
    <xf numFmtId="0" fontId="17" fillId="5" borderId="4" xfId="0" applyFont="1" applyFill="1" applyBorder="1" applyAlignment="1">
      <alignment vertical="center"/>
    </xf>
    <xf numFmtId="4" fontId="14" fillId="5" borderId="3" xfId="0" applyNumberFormat="1" applyFont="1" applyFill="1" applyBorder="1" applyAlignment="1">
      <alignment horizontal="center" vertical="center" wrapText="1"/>
    </xf>
    <xf numFmtId="4" fontId="14" fillId="5" borderId="5" xfId="0" applyNumberFormat="1" applyFont="1" applyFill="1" applyBorder="1" applyAlignment="1">
      <alignment horizontal="center" vertical="center" wrapText="1"/>
    </xf>
    <xf numFmtId="4" fontId="15" fillId="5" borderId="3" xfId="0" applyNumberFormat="1" applyFont="1" applyFill="1" applyBorder="1" applyAlignment="1">
      <alignment horizontal="center" vertical="center" wrapText="1"/>
    </xf>
    <xf numFmtId="4" fontId="15" fillId="5" borderId="5" xfId="0" applyNumberFormat="1" applyFont="1" applyFill="1" applyBorder="1" applyAlignment="1">
      <alignment horizontal="center" vertical="center" wrapText="1"/>
    </xf>
    <xf numFmtId="0" fontId="9" fillId="0" borderId="6" xfId="0" applyFont="1" applyBorder="1"/>
    <xf numFmtId="0" fontId="9" fillId="0" borderId="2" xfId="0" applyFont="1" applyBorder="1"/>
    <xf numFmtId="0" fontId="3" fillId="0" borderId="1" xfId="0" applyFont="1" applyBorder="1" applyAlignment="1">
      <alignment vertical="center"/>
    </xf>
    <xf numFmtId="0" fontId="4" fillId="3" borderId="3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1" borderId="3" xfId="0" applyFont="1" applyFill="1" applyBorder="1" applyAlignment="1">
      <alignment horizontal="center"/>
    </xf>
    <xf numFmtId="0" fontId="4" fillId="1" borderId="5" xfId="0" applyFont="1" applyFill="1" applyBorder="1" applyAlignment="1">
      <alignment horizontal="center"/>
    </xf>
    <xf numFmtId="0" fontId="4" fillId="1" borderId="4" xfId="0" applyFont="1" applyFill="1" applyBorder="1" applyAlignment="1">
      <alignment horizontal="center"/>
    </xf>
    <xf numFmtId="0" fontId="12" fillId="2" borderId="3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vertical="center" wrapText="1"/>
    </xf>
    <xf numFmtId="0" fontId="3" fillId="5" borderId="9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9" fillId="0" borderId="3" xfId="0" applyFont="1" applyBorder="1"/>
    <xf numFmtId="0" fontId="9" fillId="0" borderId="5" xfId="0" applyFont="1" applyBorder="1"/>
    <xf numFmtId="0" fontId="6" fillId="5" borderId="1" xfId="0" applyFont="1" applyFill="1" applyBorder="1" applyAlignment="1">
      <alignment vertical="center" wrapText="1"/>
    </xf>
    <xf numFmtId="4" fontId="15" fillId="5" borderId="3" xfId="0" applyNumberFormat="1" applyFont="1" applyFill="1" applyBorder="1" applyAlignment="1">
      <alignment vertical="center" wrapText="1"/>
    </xf>
    <xf numFmtId="4" fontId="15" fillId="5" borderId="5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4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6" fillId="5" borderId="7" xfId="0" applyFont="1" applyFill="1" applyBorder="1" applyAlignment="1">
      <alignment wrapText="1"/>
    </xf>
    <xf numFmtId="0" fontId="6" fillId="5" borderId="9" xfId="0" applyFont="1" applyFill="1" applyBorder="1" applyAlignment="1">
      <alignment wrapText="1"/>
    </xf>
    <xf numFmtId="0" fontId="6" fillId="5" borderId="8" xfId="0" applyFont="1" applyFill="1" applyBorder="1" applyAlignment="1">
      <alignment wrapText="1"/>
    </xf>
    <xf numFmtId="0" fontId="6" fillId="5" borderId="7" xfId="0" applyFont="1" applyFill="1" applyBorder="1" applyAlignment="1">
      <alignment horizontal="left" wrapText="1"/>
    </xf>
    <xf numFmtId="0" fontId="6" fillId="5" borderId="8" xfId="0" applyFont="1" applyFill="1" applyBorder="1" applyAlignment="1">
      <alignment horizontal="left" wrapText="1"/>
    </xf>
    <xf numFmtId="0" fontId="9" fillId="5" borderId="3" xfId="0" applyFont="1" applyFill="1" applyBorder="1" applyAlignment="1">
      <alignment vertical="center"/>
    </xf>
    <xf numFmtId="0" fontId="9" fillId="5" borderId="4" xfId="0" applyFont="1" applyFill="1" applyBorder="1" applyAlignment="1">
      <alignment vertical="center"/>
    </xf>
    <xf numFmtId="0" fontId="9" fillId="5" borderId="6" xfId="0" applyFont="1" applyFill="1" applyBorder="1"/>
    <xf numFmtId="0" fontId="9" fillId="5" borderId="2" xfId="0" applyFont="1" applyFill="1" applyBorder="1"/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3" fillId="0" borderId="3" xfId="0" applyFont="1" applyBorder="1"/>
    <xf numFmtId="0" fontId="3" fillId="0" borderId="5" xfId="0" applyFont="1" applyBorder="1"/>
    <xf numFmtId="4" fontId="17" fillId="5" borderId="3" xfId="0" applyNumberFormat="1" applyFont="1" applyFill="1" applyBorder="1" applyAlignment="1">
      <alignment vertical="center" wrapText="1"/>
    </xf>
    <xf numFmtId="4" fontId="17" fillId="5" borderId="5" xfId="0" applyNumberFormat="1" applyFont="1" applyFill="1" applyBorder="1" applyAlignment="1">
      <alignment vertical="center" wrapText="1"/>
    </xf>
    <xf numFmtId="4" fontId="17" fillId="5" borderId="4" xfId="0" applyNumberFormat="1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22" fillId="2" borderId="3" xfId="0" applyFont="1" applyFill="1" applyBorder="1" applyAlignment="1">
      <alignment vertical="center" wrapText="1"/>
    </xf>
    <xf numFmtId="0" fontId="22" fillId="2" borderId="5" xfId="0" applyFont="1" applyFill="1" applyBorder="1" applyAlignment="1">
      <alignment vertical="center" wrapText="1"/>
    </xf>
    <xf numFmtId="0" fontId="23" fillId="0" borderId="6" xfId="0" applyFont="1" applyBorder="1"/>
    <xf numFmtId="0" fontId="23" fillId="0" borderId="2" xfId="0" applyFont="1" applyBorder="1"/>
    <xf numFmtId="0" fontId="17" fillId="0" borderId="3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7" fillId="5" borderId="3" xfId="0" applyNumberFormat="1" applyFont="1" applyFill="1" applyBorder="1" applyAlignment="1">
      <alignment horizontal="left"/>
    </xf>
    <xf numFmtId="0" fontId="17" fillId="5" borderId="5" xfId="0" applyNumberFormat="1" applyFont="1" applyFill="1" applyBorder="1" applyAlignment="1">
      <alignment horizontal="left"/>
    </xf>
    <xf numFmtId="0" fontId="17" fillId="5" borderId="4" xfId="0" applyNumberFormat="1" applyFont="1" applyFill="1" applyBorder="1" applyAlignment="1">
      <alignment horizontal="left"/>
    </xf>
    <xf numFmtId="0" fontId="6" fillId="5" borderId="7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18" fillId="6" borderId="3" xfId="0" applyFont="1" applyFill="1" applyBorder="1" applyAlignment="1">
      <alignment horizontal="left"/>
    </xf>
    <xf numFmtId="0" fontId="19" fillId="6" borderId="5" xfId="0" applyFont="1" applyFill="1" applyBorder="1" applyAlignment="1">
      <alignment horizontal="left"/>
    </xf>
    <xf numFmtId="0" fontId="19" fillId="6" borderId="4" xfId="0" applyFont="1" applyFill="1" applyBorder="1" applyAlignment="1">
      <alignment horizontal="left"/>
    </xf>
    <xf numFmtId="0" fontId="12" fillId="2" borderId="4" xfId="0" applyFont="1" applyFill="1" applyBorder="1" applyAlignment="1">
      <alignment vertical="center"/>
    </xf>
    <xf numFmtId="4" fontId="17" fillId="5" borderId="3" xfId="0" applyNumberFormat="1" applyFont="1" applyFill="1" applyBorder="1" applyAlignment="1">
      <alignment horizontal="left"/>
    </xf>
    <xf numFmtId="4" fontId="17" fillId="5" borderId="5" xfId="0" applyNumberFormat="1" applyFont="1" applyFill="1" applyBorder="1" applyAlignment="1">
      <alignment horizontal="left"/>
    </xf>
    <xf numFmtId="4" fontId="17" fillId="5" borderId="4" xfId="0" applyNumberFormat="1" applyFont="1" applyFill="1" applyBorder="1" applyAlignment="1">
      <alignment horizontal="left"/>
    </xf>
    <xf numFmtId="0" fontId="12" fillId="2" borderId="1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4" fontId="14" fillId="5" borderId="3" xfId="0" applyNumberFormat="1" applyFont="1" applyFill="1" applyBorder="1" applyAlignment="1">
      <alignment vertical="center" wrapText="1"/>
    </xf>
    <xf numFmtId="4" fontId="14" fillId="5" borderId="5" xfId="0" applyNumberFormat="1" applyFont="1" applyFill="1" applyBorder="1" applyAlignment="1">
      <alignment vertical="center" wrapText="1"/>
    </xf>
    <xf numFmtId="4" fontId="14" fillId="5" borderId="4" xfId="0" applyNumberFormat="1" applyFont="1" applyFill="1" applyBorder="1" applyAlignment="1">
      <alignment vertical="center" wrapText="1"/>
    </xf>
    <xf numFmtId="4" fontId="14" fillId="5" borderId="3" xfId="0" applyNumberFormat="1" applyFont="1" applyFill="1" applyBorder="1"/>
    <xf numFmtId="4" fontId="14" fillId="5" borderId="5" xfId="0" applyNumberFormat="1" applyFont="1" applyFill="1" applyBorder="1"/>
    <xf numFmtId="4" fontId="14" fillId="5" borderId="4" xfId="0" applyNumberFormat="1" applyFont="1" applyFill="1" applyBorder="1"/>
    <xf numFmtId="9" fontId="14" fillId="5" borderId="3" xfId="0" applyNumberFormat="1" applyFont="1" applyFill="1" applyBorder="1" applyAlignment="1">
      <alignment horizontal="center"/>
    </xf>
    <xf numFmtId="9" fontId="14" fillId="5" borderId="5" xfId="0" applyNumberFormat="1" applyFont="1" applyFill="1" applyBorder="1" applyAlignment="1">
      <alignment horizontal="center"/>
    </xf>
    <xf numFmtId="4" fontId="15" fillId="5" borderId="4" xfId="0" applyNumberFormat="1" applyFont="1" applyFill="1" applyBorder="1" applyAlignment="1">
      <alignment vertical="center" wrapText="1"/>
    </xf>
    <xf numFmtId="0" fontId="15" fillId="5" borderId="7" xfId="0" applyFont="1" applyFill="1" applyBorder="1" applyAlignment="1">
      <alignment horizontal="left" wrapText="1"/>
    </xf>
    <xf numFmtId="0" fontId="15" fillId="5" borderId="8" xfId="0" applyFont="1" applyFill="1" applyBorder="1" applyAlignment="1">
      <alignment horizontal="left" wrapText="1"/>
    </xf>
    <xf numFmtId="0" fontId="18" fillId="6" borderId="3" xfId="0" applyFont="1" applyFill="1" applyBorder="1" applyAlignment="1">
      <alignment horizontal="left" vertical="center"/>
    </xf>
    <xf numFmtId="0" fontId="17" fillId="6" borderId="5" xfId="0" applyFont="1" applyFill="1" applyBorder="1" applyAlignment="1">
      <alignment horizontal="left" vertical="center"/>
    </xf>
    <xf numFmtId="0" fontId="17" fillId="6" borderId="4" xfId="0" applyFont="1" applyFill="1" applyBorder="1" applyAlignment="1">
      <alignment horizontal="left" vertical="center"/>
    </xf>
    <xf numFmtId="0" fontId="18" fillId="6" borderId="3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4" xfId="0" applyFont="1" applyFill="1" applyBorder="1" applyAlignment="1">
      <alignment vertical="center"/>
    </xf>
    <xf numFmtId="4" fontId="14" fillId="5" borderId="3" xfId="0" applyNumberFormat="1" applyFont="1" applyFill="1" applyBorder="1" applyAlignment="1">
      <alignment horizontal="center" wrapText="1"/>
    </xf>
    <xf numFmtId="4" fontId="14" fillId="5" borderId="5" xfId="0" applyNumberFormat="1" applyFont="1" applyFill="1" applyBorder="1" applyAlignment="1">
      <alignment horizontal="center" wrapText="1"/>
    </xf>
    <xf numFmtId="4" fontId="15" fillId="5" borderId="5" xfId="0" applyNumberFormat="1" applyFont="1" applyFill="1" applyBorder="1" applyAlignment="1">
      <alignment horizontal="center" wrapText="1"/>
    </xf>
    <xf numFmtId="9" fontId="17" fillId="5" borderId="3" xfId="0" applyNumberFormat="1" applyFont="1" applyFill="1" applyBorder="1" applyAlignment="1">
      <alignment horizontal="center"/>
    </xf>
    <xf numFmtId="0" fontId="17" fillId="5" borderId="5" xfId="0" applyNumberFormat="1" applyFont="1" applyFill="1" applyBorder="1" applyAlignment="1">
      <alignment horizontal="center"/>
    </xf>
    <xf numFmtId="0" fontId="18" fillId="6" borderId="5" xfId="0" applyFont="1" applyFill="1" applyBorder="1" applyAlignment="1">
      <alignment horizontal="left"/>
    </xf>
    <xf numFmtId="0" fontId="18" fillId="6" borderId="4" xfId="0" applyFont="1" applyFill="1" applyBorder="1" applyAlignment="1">
      <alignment horizontal="left"/>
    </xf>
    <xf numFmtId="0" fontId="14" fillId="5" borderId="3" xfId="0" applyNumberFormat="1" applyFont="1" applyFill="1" applyBorder="1" applyAlignment="1">
      <alignment horizontal="left"/>
    </xf>
    <xf numFmtId="0" fontId="14" fillId="5" borderId="5" xfId="0" applyNumberFormat="1" applyFont="1" applyFill="1" applyBorder="1" applyAlignment="1">
      <alignment horizontal="left"/>
    </xf>
    <xf numFmtId="0" fontId="14" fillId="5" borderId="4" xfId="0" applyNumberFormat="1" applyFont="1" applyFill="1" applyBorder="1" applyAlignment="1">
      <alignment horizontal="left"/>
    </xf>
    <xf numFmtId="0" fontId="4" fillId="6" borderId="3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6" fillId="5" borderId="9" xfId="0" applyFont="1" applyFill="1" applyBorder="1" applyAlignment="1">
      <alignment vertical="center" wrapText="1"/>
    </xf>
    <xf numFmtId="0" fontId="6" fillId="5" borderId="7" xfId="0" applyNumberFormat="1" applyFont="1" applyFill="1" applyBorder="1" applyAlignment="1">
      <alignment horizontal="left" vertical="center" wrapText="1"/>
    </xf>
    <xf numFmtId="0" fontId="6" fillId="5" borderId="8" xfId="0" applyNumberFormat="1" applyFont="1" applyFill="1" applyBorder="1" applyAlignment="1">
      <alignment horizontal="left" vertical="center" wrapText="1"/>
    </xf>
    <xf numFmtId="0" fontId="9" fillId="0" borderId="4" xfId="0" applyFont="1" applyBorder="1"/>
    <xf numFmtId="0" fontId="2" fillId="2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9" fillId="0" borderId="1" xfId="0" applyFont="1" applyBorder="1"/>
    <xf numFmtId="0" fontId="31" fillId="2" borderId="3" xfId="0" applyFont="1" applyFill="1" applyBorder="1" applyAlignment="1">
      <alignment vertical="center" wrapText="1"/>
    </xf>
    <xf numFmtId="0" fontId="31" fillId="2" borderId="4" xfId="0" applyFont="1" applyFill="1" applyBorder="1" applyAlignment="1">
      <alignment vertical="center"/>
    </xf>
    <xf numFmtId="0" fontId="2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/>
    </xf>
    <xf numFmtId="0" fontId="33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3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1" xfId="0" applyFont="1" applyBorder="1"/>
    <xf numFmtId="43" fontId="35" fillId="0" borderId="1" xfId="0" applyNumberFormat="1" applyFont="1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wrapText="1"/>
    </xf>
    <xf numFmtId="43" fontId="0" fillId="0" borderId="1" xfId="0" applyNumberFormat="1" applyBorder="1"/>
    <xf numFmtId="0" fontId="0" fillId="0" borderId="9" xfId="0" applyBorder="1" applyAlignment="1">
      <alignment horizontal="center"/>
    </xf>
    <xf numFmtId="0" fontId="38" fillId="0" borderId="1" xfId="0" applyFont="1" applyBorder="1" applyAlignment="1">
      <alignment vertical="top" wrapText="1"/>
    </xf>
    <xf numFmtId="43" fontId="0" fillId="0" borderId="1" xfId="0" applyNumberFormat="1" applyFont="1" applyBorder="1"/>
    <xf numFmtId="0" fontId="39" fillId="0" borderId="1" xfId="0" applyFont="1" applyBorder="1" applyAlignment="1">
      <alignment vertical="top" wrapText="1"/>
    </xf>
    <xf numFmtId="0" fontId="35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/>
    <xf numFmtId="0" fontId="0" fillId="0" borderId="9" xfId="0" applyBorder="1"/>
    <xf numFmtId="0" fontId="0" fillId="0" borderId="8" xfId="0" applyBorder="1"/>
    <xf numFmtId="0" fontId="0" fillId="0" borderId="1" xfId="0" applyBorder="1"/>
    <xf numFmtId="43" fontId="40" fillId="0" borderId="1" xfId="0" applyNumberFormat="1" applyFont="1" applyBorder="1"/>
    <xf numFmtId="0" fontId="0" fillId="0" borderId="0" xfId="0" applyBorder="1"/>
    <xf numFmtId="0" fontId="35" fillId="0" borderId="0" xfId="0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0" fontId="39" fillId="0" borderId="7" xfId="0" applyFont="1" applyBorder="1" applyAlignment="1">
      <alignment horizontal="center"/>
    </xf>
    <xf numFmtId="0" fontId="41" fillId="0" borderId="1" xfId="0" applyFont="1" applyBorder="1" applyAlignment="1">
      <alignment vertical="top" wrapText="1"/>
    </xf>
    <xf numFmtId="43" fontId="41" fillId="0" borderId="1" xfId="0" applyNumberFormat="1" applyFont="1" applyBorder="1"/>
    <xf numFmtId="0" fontId="39" fillId="0" borderId="8" xfId="0" applyFont="1" applyBorder="1" applyAlignment="1">
      <alignment horizontal="center"/>
    </xf>
    <xf numFmtId="0" fontId="39" fillId="0" borderId="1" xfId="0" applyFont="1" applyBorder="1" applyAlignment="1">
      <alignment horizontal="center" vertical="top"/>
    </xf>
    <xf numFmtId="0" fontId="38" fillId="0" borderId="1" xfId="0" applyFont="1" applyBorder="1" applyAlignment="1">
      <alignment wrapText="1"/>
    </xf>
    <xf numFmtId="43" fontId="35" fillId="0" borderId="1" xfId="0" applyNumberFormat="1" applyFont="1" applyBorder="1" applyAlignment="1"/>
    <xf numFmtId="43" fontId="42" fillId="0" borderId="1" xfId="0" applyNumberFormat="1" applyFont="1" applyBorder="1"/>
    <xf numFmtId="43" fontId="35" fillId="0" borderId="1" xfId="0" applyNumberFormat="1" applyFont="1" applyBorder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43" fontId="35" fillId="0" borderId="1" xfId="0" applyNumberFormat="1" applyFont="1" applyBorder="1" applyAlignment="1">
      <alignment wrapText="1"/>
    </xf>
    <xf numFmtId="43" fontId="42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/>
    <xf numFmtId="4" fontId="0" fillId="0" borderId="0" xfId="0" applyNumberFormat="1" applyFill="1" applyBorder="1"/>
    <xf numFmtId="0" fontId="38" fillId="0" borderId="1" xfId="0" applyFont="1" applyBorder="1" applyAlignment="1">
      <alignment horizontal="center" wrapText="1"/>
    </xf>
    <xf numFmtId="0" fontId="35" fillId="0" borderId="1" xfId="0" applyFont="1" applyBorder="1" applyAlignment="1">
      <alignment horizontal="center" wrapText="1"/>
    </xf>
    <xf numFmtId="0" fontId="43" fillId="0" borderId="0" xfId="0" applyFont="1"/>
    <xf numFmtId="0" fontId="43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0"/>
  <sheetViews>
    <sheetView topLeftCell="A63" zoomScale="110" zoomScaleNormal="110" workbookViewId="0">
      <selection activeCell="E164" sqref="E164"/>
    </sheetView>
  </sheetViews>
  <sheetFormatPr defaultRowHeight="15"/>
  <cols>
    <col min="1" max="1" width="21" customWidth="1"/>
    <col min="2" max="2" width="17.140625" customWidth="1"/>
    <col min="3" max="3" width="16.42578125" customWidth="1"/>
    <col min="4" max="4" width="17.5703125" customWidth="1"/>
    <col min="5" max="5" width="71.7109375" customWidth="1"/>
    <col min="7" max="7" width="14.5703125" customWidth="1"/>
  </cols>
  <sheetData>
    <row r="1" spans="1:9" ht="21" customHeight="1">
      <c r="A1" s="1"/>
      <c r="B1" s="1"/>
      <c r="C1" s="1"/>
      <c r="D1" s="1"/>
      <c r="E1" s="1"/>
      <c r="F1" s="1"/>
      <c r="G1" s="1"/>
      <c r="H1" s="1"/>
      <c r="I1" s="1"/>
    </row>
    <row r="2" spans="1:9" ht="21.75" customHeight="1">
      <c r="A2" s="216" t="s">
        <v>117</v>
      </c>
      <c r="B2" s="216"/>
      <c r="C2" s="216"/>
      <c r="D2" s="216"/>
      <c r="E2" s="216"/>
      <c r="F2" s="1"/>
      <c r="G2" s="1"/>
      <c r="H2" s="1"/>
      <c r="I2" s="1"/>
    </row>
    <row r="3" spans="1:9" ht="21" customHeight="1">
      <c r="A3" s="1"/>
      <c r="B3" s="1"/>
      <c r="C3" s="1"/>
      <c r="D3" s="1"/>
      <c r="E3" s="1"/>
      <c r="F3" s="1"/>
      <c r="G3" s="1"/>
      <c r="H3" s="1"/>
      <c r="I3" s="1"/>
    </row>
    <row r="4" spans="1:9">
      <c r="A4" s="215" t="s">
        <v>0</v>
      </c>
      <c r="B4" s="215"/>
      <c r="C4" s="3" t="s">
        <v>1</v>
      </c>
      <c r="D4" s="3" t="s">
        <v>2</v>
      </c>
      <c r="E4" s="3" t="s">
        <v>3</v>
      </c>
      <c r="F4" s="1"/>
      <c r="G4" s="1"/>
      <c r="H4" s="1"/>
      <c r="I4" s="1"/>
    </row>
    <row r="5" spans="1:9" ht="36" customHeight="1">
      <c r="A5" s="185" t="s">
        <v>62</v>
      </c>
      <c r="B5" s="186"/>
      <c r="C5" s="4">
        <f>SUM(C6)</f>
        <v>4000</v>
      </c>
      <c r="D5" s="4">
        <f>SUM(D6)</f>
        <v>0</v>
      </c>
      <c r="E5" s="7"/>
      <c r="F5" s="1"/>
      <c r="G5" s="1"/>
      <c r="H5" s="1"/>
      <c r="I5" s="1"/>
    </row>
    <row r="6" spans="1:9">
      <c r="A6" s="191" t="s">
        <v>73</v>
      </c>
      <c r="B6" s="192"/>
      <c r="C6" s="54">
        <f>SUM(C7:C7)</f>
        <v>4000</v>
      </c>
      <c r="D6" s="56">
        <f>SUM(D7:D7)</f>
        <v>0</v>
      </c>
      <c r="E6" s="232" t="s">
        <v>74</v>
      </c>
      <c r="F6" s="1"/>
      <c r="G6" s="1"/>
      <c r="H6" s="1"/>
      <c r="I6" s="1"/>
    </row>
    <row r="7" spans="1:9">
      <c r="A7" s="217" t="s">
        <v>6</v>
      </c>
      <c r="B7" s="218"/>
      <c r="C7" s="55">
        <v>4000</v>
      </c>
      <c r="D7" s="58">
        <v>0</v>
      </c>
      <c r="E7" s="233"/>
      <c r="F7" s="1"/>
      <c r="G7" s="1"/>
      <c r="H7" s="1"/>
      <c r="I7" s="1"/>
    </row>
    <row r="8" spans="1:9" ht="29.25" customHeight="1">
      <c r="A8" s="185" t="s">
        <v>63</v>
      </c>
      <c r="B8" s="186"/>
      <c r="C8" s="4">
        <f>SUM(C9)</f>
        <v>1000</v>
      </c>
      <c r="D8" s="4">
        <f>SUM(D9)</f>
        <v>0</v>
      </c>
      <c r="E8" s="7"/>
      <c r="F8" s="1"/>
      <c r="G8" s="1"/>
      <c r="H8" s="1"/>
      <c r="I8" s="1"/>
    </row>
    <row r="9" spans="1:9">
      <c r="A9" s="191" t="s">
        <v>4</v>
      </c>
      <c r="B9" s="192"/>
      <c r="C9" s="56">
        <f>SUM(C10)</f>
        <v>1000</v>
      </c>
      <c r="D9" s="56">
        <f>SUM(D10)</f>
        <v>0</v>
      </c>
      <c r="E9" s="198" t="s">
        <v>115</v>
      </c>
      <c r="F9" s="1"/>
      <c r="G9" s="1"/>
      <c r="H9" s="1"/>
      <c r="I9" s="1"/>
    </row>
    <row r="10" spans="1:9">
      <c r="A10" s="217" t="s">
        <v>6</v>
      </c>
      <c r="B10" s="218"/>
      <c r="C10" s="57">
        <v>1000</v>
      </c>
      <c r="D10" s="57">
        <v>0</v>
      </c>
      <c r="E10" s="199"/>
      <c r="F10" s="1"/>
      <c r="G10" s="1"/>
      <c r="H10" s="1"/>
      <c r="I10" s="1"/>
    </row>
    <row r="11" spans="1:9" ht="28.5" customHeight="1">
      <c r="A11" s="185" t="s">
        <v>7</v>
      </c>
      <c r="B11" s="186"/>
      <c r="C11" s="4">
        <f>SUM(C12)</f>
        <v>45000</v>
      </c>
      <c r="D11" s="4">
        <f>SUM(D12)</f>
        <v>0</v>
      </c>
      <c r="E11" s="7"/>
      <c r="F11" s="1"/>
      <c r="G11" s="1"/>
      <c r="H11" s="1"/>
      <c r="I11" s="1"/>
    </row>
    <row r="12" spans="1:9">
      <c r="A12" s="191" t="s">
        <v>4</v>
      </c>
      <c r="B12" s="192"/>
      <c r="C12" s="56">
        <v>45000</v>
      </c>
      <c r="D12" s="56">
        <f>SUM(D13)</f>
        <v>0</v>
      </c>
      <c r="E12" s="198" t="s">
        <v>143</v>
      </c>
      <c r="F12" s="1"/>
      <c r="G12" s="1"/>
      <c r="H12" s="1"/>
      <c r="I12" s="1"/>
    </row>
    <row r="13" spans="1:9" ht="21" customHeight="1">
      <c r="A13" s="214" t="s">
        <v>6</v>
      </c>
      <c r="B13" s="222"/>
      <c r="C13" s="59">
        <v>45000</v>
      </c>
      <c r="D13" s="59">
        <v>0</v>
      </c>
      <c r="E13" s="199"/>
      <c r="F13" s="1"/>
      <c r="G13" s="1"/>
      <c r="H13" s="1"/>
      <c r="I13" s="1"/>
    </row>
    <row r="14" spans="1:9" ht="21" customHeight="1">
      <c r="A14" s="185" t="s">
        <v>118</v>
      </c>
      <c r="B14" s="237"/>
      <c r="C14" s="4">
        <f>SUM(C15)</f>
        <v>62450</v>
      </c>
      <c r="D14" s="4">
        <f>SUM(D15)</f>
        <v>13445.28</v>
      </c>
      <c r="E14" s="103"/>
      <c r="F14" s="1"/>
      <c r="G14" s="1"/>
      <c r="H14" s="1"/>
      <c r="I14" s="1"/>
    </row>
    <row r="15" spans="1:9" ht="21" customHeight="1">
      <c r="A15" s="178" t="s">
        <v>4</v>
      </c>
      <c r="B15" s="179"/>
      <c r="C15" s="59">
        <f>SUM(C16)</f>
        <v>62450</v>
      </c>
      <c r="D15" s="59">
        <f>SUM(D16)</f>
        <v>13445.28</v>
      </c>
      <c r="E15" s="198" t="s">
        <v>119</v>
      </c>
      <c r="F15" s="1"/>
      <c r="G15" s="1"/>
      <c r="H15" s="1"/>
      <c r="I15" s="1"/>
    </row>
    <row r="16" spans="1:9" ht="21" customHeight="1">
      <c r="A16" s="214" t="s">
        <v>90</v>
      </c>
      <c r="B16" s="213"/>
      <c r="C16" s="59">
        <v>62450</v>
      </c>
      <c r="D16" s="59">
        <v>13445.28</v>
      </c>
      <c r="E16" s="199"/>
      <c r="F16" s="1"/>
      <c r="G16" s="1"/>
      <c r="H16" s="1"/>
      <c r="I16" s="1"/>
    </row>
    <row r="17" spans="1:9" ht="24.75" customHeight="1">
      <c r="A17" s="223" t="s">
        <v>8</v>
      </c>
      <c r="B17" s="224"/>
      <c r="C17" s="35">
        <f>SUM(C18+C23)</f>
        <v>14988880</v>
      </c>
      <c r="D17" s="35">
        <f>SUM(D18+D23)</f>
        <v>1332552.73</v>
      </c>
      <c r="E17" s="33"/>
      <c r="F17" s="1"/>
      <c r="G17" s="1"/>
      <c r="H17" s="1"/>
      <c r="I17" s="1"/>
    </row>
    <row r="18" spans="1:9">
      <c r="A18" s="225" t="s">
        <v>4</v>
      </c>
      <c r="B18" s="226"/>
      <c r="C18" s="60">
        <v>2765588</v>
      </c>
      <c r="D18" s="64">
        <f>SUM(D19:D22)</f>
        <v>1132311.6599999999</v>
      </c>
      <c r="E18" s="34"/>
      <c r="F18" s="1"/>
      <c r="G18" s="1"/>
      <c r="H18" s="1"/>
      <c r="I18" s="1"/>
    </row>
    <row r="19" spans="1:9">
      <c r="A19" s="37" t="s">
        <v>10</v>
      </c>
      <c r="B19" s="38" t="s">
        <v>11</v>
      </c>
      <c r="C19" s="62" t="s">
        <v>13</v>
      </c>
      <c r="D19" s="64">
        <v>2997.59</v>
      </c>
      <c r="E19" s="85" t="s">
        <v>105</v>
      </c>
      <c r="F19" s="1"/>
      <c r="G19" s="1"/>
      <c r="H19" s="1"/>
      <c r="I19" s="1"/>
    </row>
    <row r="20" spans="1:9">
      <c r="A20" s="31"/>
      <c r="B20" s="38" t="s">
        <v>64</v>
      </c>
      <c r="C20" s="62"/>
      <c r="D20" s="64">
        <v>720</v>
      </c>
      <c r="E20" s="85" t="s">
        <v>107</v>
      </c>
      <c r="F20" s="1"/>
      <c r="G20" s="1"/>
      <c r="H20" s="1"/>
      <c r="I20" s="1"/>
    </row>
    <row r="21" spans="1:9" ht="78" customHeight="1">
      <c r="A21" s="41" t="s">
        <v>9</v>
      </c>
      <c r="B21" s="42"/>
      <c r="C21" s="63" t="s">
        <v>13</v>
      </c>
      <c r="D21" s="65">
        <v>182254.5</v>
      </c>
      <c r="E21" s="92" t="s">
        <v>106</v>
      </c>
      <c r="F21" s="1"/>
      <c r="G21" s="1"/>
      <c r="H21" s="1"/>
      <c r="I21" s="1"/>
    </row>
    <row r="22" spans="1:9" ht="143.25" customHeight="1">
      <c r="A22" s="227" t="s">
        <v>6</v>
      </c>
      <c r="B22" s="228"/>
      <c r="C22" s="63" t="s">
        <v>13</v>
      </c>
      <c r="D22" s="65">
        <v>946339.57</v>
      </c>
      <c r="E22" s="95" t="s">
        <v>109</v>
      </c>
      <c r="F22" s="1"/>
      <c r="G22" s="1"/>
      <c r="H22" s="1"/>
      <c r="I22" s="1"/>
    </row>
    <row r="23" spans="1:9" ht="192.75" customHeight="1">
      <c r="A23" s="39" t="s">
        <v>12</v>
      </c>
      <c r="B23" s="40"/>
      <c r="C23" s="61">
        <v>12223292</v>
      </c>
      <c r="D23" s="61">
        <v>200241.07</v>
      </c>
      <c r="E23" s="75" t="s">
        <v>96</v>
      </c>
      <c r="F23" s="1"/>
      <c r="G23" s="1"/>
      <c r="H23" s="1"/>
      <c r="I23" s="1"/>
    </row>
    <row r="24" spans="1:9">
      <c r="A24" s="234" t="s">
        <v>110</v>
      </c>
      <c r="B24" s="235"/>
      <c r="C24" s="235"/>
      <c r="D24" s="235"/>
      <c r="E24" s="236"/>
      <c r="F24" s="1"/>
      <c r="G24" s="1"/>
      <c r="H24" s="27"/>
      <c r="I24" s="1"/>
    </row>
    <row r="25" spans="1:9">
      <c r="A25" s="82" t="s">
        <v>14</v>
      </c>
      <c r="B25" s="83"/>
      <c r="C25" s="229"/>
      <c r="D25" s="230"/>
      <c r="E25" s="231"/>
      <c r="F25" s="1"/>
      <c r="G25" s="1"/>
      <c r="H25" s="1"/>
      <c r="I25" s="1"/>
    </row>
    <row r="26" spans="1:9">
      <c r="A26" s="80" t="s">
        <v>15</v>
      </c>
      <c r="B26" s="84"/>
      <c r="C26" s="219" t="s">
        <v>104</v>
      </c>
      <c r="D26" s="220"/>
      <c r="E26" s="221"/>
      <c r="F26" s="1"/>
      <c r="G26" s="1"/>
      <c r="H26" s="1"/>
      <c r="I26" s="1"/>
    </row>
    <row r="27" spans="1:9">
      <c r="A27" s="76" t="s">
        <v>16</v>
      </c>
      <c r="B27" s="77"/>
      <c r="C27" s="238" t="s">
        <v>97</v>
      </c>
      <c r="D27" s="239"/>
      <c r="E27" s="240"/>
      <c r="F27" s="1"/>
      <c r="G27" s="1"/>
      <c r="H27" s="1"/>
      <c r="I27" s="1"/>
    </row>
    <row r="28" spans="1:9">
      <c r="A28" s="76" t="s">
        <v>17</v>
      </c>
      <c r="B28" s="77"/>
      <c r="C28" s="263">
        <v>0.1</v>
      </c>
      <c r="D28" s="264"/>
      <c r="E28" s="78"/>
      <c r="F28" s="1"/>
      <c r="G28" s="1"/>
      <c r="H28" s="1"/>
      <c r="I28" s="1"/>
    </row>
    <row r="29" spans="1:9">
      <c r="A29" s="76" t="s">
        <v>18</v>
      </c>
      <c r="B29" s="77"/>
      <c r="C29" s="238" t="s">
        <v>85</v>
      </c>
      <c r="D29" s="239"/>
      <c r="E29" s="240"/>
      <c r="F29" s="1"/>
      <c r="G29" s="1"/>
      <c r="H29" s="1"/>
      <c r="I29" s="1"/>
    </row>
    <row r="30" spans="1:9">
      <c r="A30" s="80" t="s">
        <v>19</v>
      </c>
      <c r="B30" s="84"/>
      <c r="C30" s="219"/>
      <c r="D30" s="220"/>
      <c r="E30" s="221"/>
      <c r="F30" s="1"/>
      <c r="G30" s="1"/>
      <c r="H30" s="1"/>
      <c r="I30" s="1"/>
    </row>
    <row r="31" spans="1:9">
      <c r="A31" s="234" t="s">
        <v>98</v>
      </c>
      <c r="B31" s="265"/>
      <c r="C31" s="265"/>
      <c r="D31" s="265"/>
      <c r="E31" s="266"/>
      <c r="F31" s="1"/>
      <c r="G31" s="1"/>
      <c r="H31" s="1"/>
      <c r="I31" s="1"/>
    </row>
    <row r="32" spans="1:9">
      <c r="A32" s="82" t="s">
        <v>14</v>
      </c>
      <c r="B32" s="83"/>
      <c r="C32" s="267"/>
      <c r="D32" s="268"/>
      <c r="E32" s="269"/>
      <c r="F32" s="1"/>
      <c r="G32" s="1"/>
      <c r="H32" s="1"/>
      <c r="I32" s="1"/>
    </row>
    <row r="33" spans="1:9" ht="15" customHeight="1">
      <c r="A33" s="80" t="s">
        <v>15</v>
      </c>
      <c r="B33" s="84"/>
      <c r="C33" s="243" t="s">
        <v>112</v>
      </c>
      <c r="D33" s="244"/>
      <c r="E33" s="245"/>
      <c r="F33" s="1"/>
      <c r="G33" s="1"/>
      <c r="H33" s="1"/>
      <c r="I33" s="1"/>
    </row>
    <row r="34" spans="1:9">
      <c r="A34" s="76" t="s">
        <v>16</v>
      </c>
      <c r="B34" s="77"/>
      <c r="C34" s="246" t="s">
        <v>99</v>
      </c>
      <c r="D34" s="247"/>
      <c r="E34" s="248"/>
      <c r="F34" s="1"/>
      <c r="G34" s="1"/>
      <c r="H34" s="1"/>
      <c r="I34" s="1"/>
    </row>
    <row r="35" spans="1:9">
      <c r="A35" s="76" t="s">
        <v>17</v>
      </c>
      <c r="B35" s="77"/>
      <c r="C35" s="249">
        <v>0</v>
      </c>
      <c r="D35" s="250"/>
      <c r="E35" s="79"/>
      <c r="F35" s="1"/>
      <c r="G35" s="1"/>
      <c r="H35" s="1"/>
      <c r="I35" s="1"/>
    </row>
    <row r="36" spans="1:9">
      <c r="A36" s="76" t="s">
        <v>18</v>
      </c>
      <c r="B36" s="77"/>
      <c r="C36" s="246" t="s">
        <v>72</v>
      </c>
      <c r="D36" s="247"/>
      <c r="E36" s="248"/>
      <c r="F36" s="1"/>
      <c r="G36" s="1"/>
      <c r="H36" s="1"/>
      <c r="I36" s="1"/>
    </row>
    <row r="37" spans="1:9">
      <c r="A37" s="80" t="s">
        <v>19</v>
      </c>
      <c r="B37" s="84"/>
      <c r="C37" s="194"/>
      <c r="D37" s="195"/>
      <c r="E37" s="251"/>
      <c r="F37" s="1"/>
      <c r="G37" s="1"/>
      <c r="H37" s="1"/>
      <c r="I37" s="1"/>
    </row>
    <row r="38" spans="1:9">
      <c r="A38" s="254" t="s">
        <v>100</v>
      </c>
      <c r="B38" s="255"/>
      <c r="C38" s="255"/>
      <c r="D38" s="255"/>
      <c r="E38" s="256"/>
      <c r="F38" s="1"/>
      <c r="G38" s="1"/>
      <c r="H38" s="1"/>
      <c r="I38" s="1"/>
    </row>
    <row r="39" spans="1:9">
      <c r="A39" s="89" t="s">
        <v>14</v>
      </c>
      <c r="B39" s="84"/>
      <c r="C39" s="86"/>
      <c r="D39" s="87"/>
      <c r="E39" s="88"/>
      <c r="F39" s="1"/>
      <c r="G39" s="1"/>
      <c r="H39" s="1"/>
      <c r="I39" s="1"/>
    </row>
    <row r="40" spans="1:9">
      <c r="A40" s="162" t="s">
        <v>15</v>
      </c>
      <c r="B40" s="163"/>
      <c r="C40" s="260" t="s">
        <v>111</v>
      </c>
      <c r="D40" s="261"/>
      <c r="E40" s="88"/>
      <c r="F40" s="1"/>
      <c r="G40" s="1"/>
      <c r="H40" s="1"/>
      <c r="I40" s="1"/>
    </row>
    <row r="41" spans="1:9">
      <c r="A41" s="162" t="s">
        <v>16</v>
      </c>
      <c r="B41" s="163"/>
      <c r="C41" s="164" t="s">
        <v>101</v>
      </c>
      <c r="D41" s="165"/>
      <c r="E41" s="81"/>
      <c r="F41" s="1"/>
      <c r="G41" s="1"/>
      <c r="H41" s="1"/>
      <c r="I41" s="1"/>
    </row>
    <row r="42" spans="1:9">
      <c r="A42" s="162" t="s">
        <v>17</v>
      </c>
      <c r="B42" s="163"/>
      <c r="C42" s="164">
        <v>0</v>
      </c>
      <c r="D42" s="165"/>
      <c r="E42" s="81"/>
      <c r="F42" s="1"/>
      <c r="G42" s="1"/>
      <c r="H42" s="1"/>
      <c r="I42" s="1"/>
    </row>
    <row r="43" spans="1:9">
      <c r="A43" s="162" t="s">
        <v>18</v>
      </c>
      <c r="B43" s="163"/>
      <c r="C43" s="166" t="s">
        <v>102</v>
      </c>
      <c r="D43" s="167"/>
      <c r="E43" s="81"/>
      <c r="F43" s="1"/>
      <c r="G43" s="1"/>
      <c r="H43" s="1"/>
      <c r="I43" s="1"/>
    </row>
    <row r="44" spans="1:9">
      <c r="A44" s="162" t="s">
        <v>19</v>
      </c>
      <c r="B44" s="163"/>
      <c r="C44" s="194"/>
      <c r="D44" s="195"/>
      <c r="E44" s="251"/>
      <c r="F44" s="1"/>
      <c r="G44" s="1"/>
      <c r="H44" s="1"/>
      <c r="I44" s="1"/>
    </row>
    <row r="45" spans="1:9">
      <c r="A45" s="257" t="s">
        <v>103</v>
      </c>
      <c r="B45" s="258"/>
      <c r="C45" s="258"/>
      <c r="D45" s="258"/>
      <c r="E45" s="259"/>
      <c r="F45" s="1"/>
      <c r="G45" s="1"/>
      <c r="H45" s="1"/>
      <c r="I45" s="1"/>
    </row>
    <row r="46" spans="1:9">
      <c r="A46" s="89" t="s">
        <v>14</v>
      </c>
      <c r="B46" s="90"/>
      <c r="C46" s="194"/>
      <c r="D46" s="195"/>
      <c r="E46" s="88"/>
      <c r="F46" s="1"/>
      <c r="G46" s="1"/>
      <c r="H46" s="1"/>
      <c r="I46" s="1"/>
    </row>
    <row r="47" spans="1:9">
      <c r="A47" s="89" t="s">
        <v>15</v>
      </c>
      <c r="B47" s="90"/>
      <c r="C47" s="260" t="s">
        <v>113</v>
      </c>
      <c r="D47" s="261"/>
      <c r="E47" s="88"/>
      <c r="F47" s="1"/>
      <c r="G47" s="1"/>
      <c r="H47" s="1"/>
      <c r="I47" s="1"/>
    </row>
    <row r="48" spans="1:9">
      <c r="A48" s="89" t="s">
        <v>16</v>
      </c>
      <c r="B48" s="90"/>
      <c r="C48" s="260" t="s">
        <v>114</v>
      </c>
      <c r="D48" s="262"/>
      <c r="E48" s="88"/>
      <c r="F48" s="1"/>
      <c r="G48" s="1"/>
      <c r="H48" s="1"/>
      <c r="I48" s="1"/>
    </row>
    <row r="49" spans="1:9">
      <c r="A49" s="89" t="s">
        <v>17</v>
      </c>
      <c r="B49" s="90"/>
      <c r="C49" s="164">
        <v>0</v>
      </c>
      <c r="D49" s="165"/>
      <c r="E49" s="88"/>
      <c r="F49" s="1"/>
      <c r="G49" s="1"/>
      <c r="H49" s="1"/>
      <c r="I49" s="1"/>
    </row>
    <row r="50" spans="1:9">
      <c r="A50" s="89" t="s">
        <v>18</v>
      </c>
      <c r="B50" s="90"/>
      <c r="C50" s="194"/>
      <c r="D50" s="195"/>
      <c r="E50" s="88"/>
      <c r="F50" s="1"/>
      <c r="G50" s="1"/>
      <c r="H50" s="1"/>
      <c r="I50" s="1"/>
    </row>
    <row r="51" spans="1:9">
      <c r="A51" s="89" t="s">
        <v>19</v>
      </c>
      <c r="B51" s="90"/>
      <c r="C51" s="194"/>
      <c r="D51" s="195"/>
      <c r="E51" s="88"/>
      <c r="F51" s="1"/>
      <c r="G51" s="1"/>
      <c r="H51" s="1"/>
      <c r="I51" s="1"/>
    </row>
    <row r="52" spans="1:9" ht="36.75" customHeight="1">
      <c r="A52" s="241" t="s">
        <v>61</v>
      </c>
      <c r="B52" s="241"/>
      <c r="C52" s="26">
        <f>SUM(C53)</f>
        <v>15000</v>
      </c>
      <c r="D52" s="26">
        <f>SUM(D53)</f>
        <v>12520</v>
      </c>
      <c r="E52" s="16"/>
      <c r="F52" s="1"/>
      <c r="G52" s="1"/>
      <c r="H52" s="1"/>
      <c r="I52" s="1"/>
    </row>
    <row r="53" spans="1:9" ht="22.5" customHeight="1">
      <c r="A53" s="178" t="s">
        <v>4</v>
      </c>
      <c r="B53" s="242"/>
      <c r="C53" s="66">
        <f>SUM(C54)</f>
        <v>15000</v>
      </c>
      <c r="D53" s="66">
        <f>SUM(D54)</f>
        <v>12520</v>
      </c>
      <c r="E53" s="252" t="s">
        <v>144</v>
      </c>
      <c r="F53" s="1"/>
      <c r="G53" s="1"/>
      <c r="H53" s="1"/>
      <c r="I53" s="1"/>
    </row>
    <row r="54" spans="1:9" ht="92.25" customHeight="1">
      <c r="A54" s="214" t="s">
        <v>6</v>
      </c>
      <c r="B54" s="222"/>
      <c r="C54" s="59">
        <v>15000</v>
      </c>
      <c r="D54" s="59">
        <v>12520</v>
      </c>
      <c r="E54" s="253"/>
      <c r="F54" s="1"/>
      <c r="G54" s="1"/>
      <c r="H54" s="1"/>
      <c r="I54" s="1"/>
    </row>
    <row r="55" spans="1:9" ht="29.25" customHeight="1">
      <c r="A55" s="176" t="s">
        <v>88</v>
      </c>
      <c r="B55" s="177"/>
      <c r="C55" s="4">
        <f>SUM(C56)</f>
        <v>60000</v>
      </c>
      <c r="D55" s="4">
        <f>SUM(D56)</f>
        <v>0</v>
      </c>
      <c r="E55" s="67"/>
      <c r="F55" s="1"/>
      <c r="G55" s="1"/>
      <c r="H55" s="1"/>
      <c r="I55" s="1"/>
    </row>
    <row r="56" spans="1:9" ht="24.75" customHeight="1">
      <c r="A56" s="178" t="s">
        <v>89</v>
      </c>
      <c r="B56" s="179"/>
      <c r="C56" s="59">
        <f>SUM(C57)</f>
        <v>60000</v>
      </c>
      <c r="D56" s="71">
        <f>SUM(D57)</f>
        <v>0</v>
      </c>
      <c r="E56" s="123"/>
      <c r="F56" s="1"/>
      <c r="G56" s="1"/>
      <c r="H56" s="1"/>
      <c r="I56" s="1"/>
    </row>
    <row r="57" spans="1:9" ht="84.75" customHeight="1">
      <c r="A57" s="50" t="s">
        <v>90</v>
      </c>
      <c r="B57" s="51"/>
      <c r="C57" s="59">
        <v>60000</v>
      </c>
      <c r="D57" s="70">
        <v>0</v>
      </c>
      <c r="E57" s="124" t="s">
        <v>145</v>
      </c>
      <c r="F57" s="1"/>
      <c r="G57" s="1"/>
      <c r="H57" s="1"/>
      <c r="I57" s="1"/>
    </row>
    <row r="58" spans="1:9" ht="36.75" customHeight="1">
      <c r="A58" s="185" t="s">
        <v>20</v>
      </c>
      <c r="B58" s="186"/>
      <c r="C58" s="4">
        <f>SUM(C59+C71)</f>
        <v>748562.76</v>
      </c>
      <c r="D58" s="108">
        <f>SUM(D59+D71)</f>
        <v>230875.55</v>
      </c>
      <c r="E58" s="16"/>
      <c r="F58" s="1"/>
      <c r="G58" s="1"/>
      <c r="H58" s="1"/>
      <c r="I58" s="1"/>
    </row>
    <row r="59" spans="1:9" ht="39" customHeight="1">
      <c r="A59" s="178" t="s">
        <v>4</v>
      </c>
      <c r="B59" s="179"/>
      <c r="C59" s="66">
        <v>586514.76</v>
      </c>
      <c r="D59" s="66">
        <f>SUM(D62+D69+D70+D61+D60)</f>
        <v>230875.55</v>
      </c>
      <c r="E59" s="109" t="s">
        <v>161</v>
      </c>
      <c r="F59" s="1"/>
      <c r="G59" s="1"/>
      <c r="H59" s="1"/>
      <c r="I59" s="1"/>
    </row>
    <row r="60" spans="1:9">
      <c r="A60" s="43" t="s">
        <v>5</v>
      </c>
      <c r="B60" s="6"/>
      <c r="C60" s="72">
        <v>75299</v>
      </c>
      <c r="D60" s="57">
        <v>41049.5</v>
      </c>
      <c r="E60" s="94" t="s">
        <v>76</v>
      </c>
      <c r="F60" s="1"/>
      <c r="G60" s="1"/>
      <c r="H60" s="1"/>
      <c r="I60" s="1"/>
    </row>
    <row r="61" spans="1:9">
      <c r="A61" s="13" t="s">
        <v>21</v>
      </c>
      <c r="B61" s="6"/>
      <c r="C61" s="72">
        <v>13401</v>
      </c>
      <c r="D61" s="57">
        <v>6700.5</v>
      </c>
      <c r="E61" s="94" t="s">
        <v>77</v>
      </c>
      <c r="F61" s="1"/>
      <c r="G61" s="1"/>
      <c r="H61" s="1"/>
      <c r="I61" s="1"/>
    </row>
    <row r="62" spans="1:9">
      <c r="A62" s="9" t="s">
        <v>10</v>
      </c>
      <c r="B62" s="5" t="s">
        <v>22</v>
      </c>
      <c r="C62" s="69" t="s">
        <v>13</v>
      </c>
      <c r="D62" s="57">
        <f>SUM(D63:D68)</f>
        <v>132402.62</v>
      </c>
      <c r="E62" s="107" t="s">
        <v>26</v>
      </c>
      <c r="F62" s="1"/>
      <c r="G62" s="1"/>
      <c r="H62" s="1"/>
      <c r="I62" s="1"/>
    </row>
    <row r="63" spans="1:9">
      <c r="A63" s="11"/>
      <c r="B63" s="15" t="s">
        <v>23</v>
      </c>
      <c r="C63" s="69" t="s">
        <v>13</v>
      </c>
      <c r="D63" s="105">
        <v>16727.79</v>
      </c>
      <c r="E63" s="99" t="s">
        <v>126</v>
      </c>
      <c r="F63" s="1"/>
      <c r="G63" s="1"/>
      <c r="H63" s="1"/>
      <c r="I63" s="1"/>
    </row>
    <row r="64" spans="1:9">
      <c r="A64" s="11"/>
      <c r="B64" s="15" t="s">
        <v>11</v>
      </c>
      <c r="C64" s="69" t="s">
        <v>13</v>
      </c>
      <c r="D64" s="105">
        <v>11588.02</v>
      </c>
      <c r="E64" s="99" t="s">
        <v>120</v>
      </c>
      <c r="F64" s="1"/>
      <c r="G64" s="1"/>
      <c r="H64" s="1"/>
      <c r="I64" s="1"/>
    </row>
    <row r="65" spans="1:9">
      <c r="A65" s="11"/>
      <c r="B65" s="15" t="s">
        <v>75</v>
      </c>
      <c r="C65" s="69" t="s">
        <v>13</v>
      </c>
      <c r="D65" s="105">
        <v>94833.81</v>
      </c>
      <c r="E65" s="99" t="s">
        <v>125</v>
      </c>
      <c r="F65" s="1"/>
      <c r="G65" s="1"/>
      <c r="H65" s="1"/>
      <c r="I65" s="1"/>
    </row>
    <row r="66" spans="1:9">
      <c r="A66" s="11"/>
      <c r="B66" s="15" t="s">
        <v>24</v>
      </c>
      <c r="C66" s="69" t="s">
        <v>13</v>
      </c>
      <c r="D66" s="105">
        <v>1990.33</v>
      </c>
      <c r="E66" s="99" t="s">
        <v>124</v>
      </c>
      <c r="F66" s="1"/>
      <c r="G66" s="1"/>
      <c r="H66" s="1"/>
      <c r="I66" s="1"/>
    </row>
    <row r="67" spans="1:9">
      <c r="A67" s="11"/>
      <c r="B67" s="15" t="s">
        <v>25</v>
      </c>
      <c r="C67" s="69" t="s">
        <v>13</v>
      </c>
      <c r="D67" s="105">
        <v>4225.59</v>
      </c>
      <c r="E67" s="99" t="s">
        <v>123</v>
      </c>
      <c r="F67" s="1"/>
      <c r="G67" s="1"/>
      <c r="H67" s="1"/>
      <c r="I67" s="1"/>
    </row>
    <row r="68" spans="1:9">
      <c r="A68" s="29"/>
      <c r="B68" s="10" t="s">
        <v>64</v>
      </c>
      <c r="C68" s="69" t="s">
        <v>13</v>
      </c>
      <c r="D68" s="105">
        <v>3037.08</v>
      </c>
      <c r="E68" s="99" t="s">
        <v>122</v>
      </c>
      <c r="F68" s="1"/>
      <c r="G68" s="1"/>
      <c r="H68" s="1"/>
      <c r="I68" s="1"/>
    </row>
    <row r="69" spans="1:9" ht="27.75" customHeight="1">
      <c r="A69" s="20" t="s">
        <v>9</v>
      </c>
      <c r="B69" s="45"/>
      <c r="C69" s="69" t="s">
        <v>13</v>
      </c>
      <c r="D69" s="65">
        <v>349.25</v>
      </c>
      <c r="E69" s="95" t="s">
        <v>121</v>
      </c>
      <c r="F69" s="1"/>
      <c r="G69" s="1"/>
      <c r="H69" s="1"/>
      <c r="I69" s="1"/>
    </row>
    <row r="70" spans="1:9" ht="47.25" customHeight="1">
      <c r="A70" s="180" t="s">
        <v>6</v>
      </c>
      <c r="B70" s="181"/>
      <c r="C70" s="68" t="s">
        <v>13</v>
      </c>
      <c r="D70" s="65">
        <v>50373.68</v>
      </c>
      <c r="E70" s="75" t="s">
        <v>128</v>
      </c>
      <c r="F70" s="1"/>
      <c r="G70" s="1"/>
      <c r="H70" s="1"/>
      <c r="I70" s="1"/>
    </row>
    <row r="71" spans="1:9" ht="49.5" customHeight="1">
      <c r="A71" s="22" t="s">
        <v>12</v>
      </c>
      <c r="B71" s="17"/>
      <c r="C71" s="66">
        <v>162048</v>
      </c>
      <c r="D71" s="73">
        <v>0</v>
      </c>
      <c r="E71" s="106" t="s">
        <v>127</v>
      </c>
      <c r="F71" s="1"/>
      <c r="G71" s="1"/>
      <c r="H71" s="1"/>
      <c r="I71" s="1"/>
    </row>
    <row r="72" spans="1:9">
      <c r="A72" s="270" t="s">
        <v>27</v>
      </c>
      <c r="B72" s="271"/>
      <c r="C72" s="271"/>
      <c r="D72" s="271"/>
      <c r="E72" s="272"/>
      <c r="F72" s="1"/>
      <c r="G72" s="1"/>
      <c r="H72" s="1"/>
      <c r="I72" s="1"/>
    </row>
    <row r="73" spans="1:9">
      <c r="A73" s="273" t="s">
        <v>28</v>
      </c>
      <c r="B73" s="274"/>
      <c r="C73" s="100" t="s">
        <v>29</v>
      </c>
      <c r="D73" s="100" t="s">
        <v>30</v>
      </c>
      <c r="E73" s="101" t="s">
        <v>3</v>
      </c>
      <c r="F73" s="1"/>
      <c r="G73" s="1"/>
      <c r="H73" s="1"/>
      <c r="I73" s="1"/>
    </row>
    <row r="74" spans="1:9">
      <c r="A74" s="96" t="s">
        <v>66</v>
      </c>
      <c r="B74" s="97"/>
      <c r="C74" s="98">
        <v>6.41</v>
      </c>
      <c r="D74" s="98">
        <v>6.41</v>
      </c>
      <c r="E74" s="99"/>
      <c r="F74" s="1"/>
      <c r="G74" s="1"/>
      <c r="H74" s="1"/>
      <c r="I74" s="1"/>
    </row>
    <row r="75" spans="1:9" ht="39" customHeight="1">
      <c r="A75" s="190" t="s">
        <v>91</v>
      </c>
      <c r="B75" s="190"/>
      <c r="C75" s="4">
        <f>SUM(C76)</f>
        <v>404262.5</v>
      </c>
      <c r="D75" s="4">
        <f>SUM(D76)</f>
        <v>32088.49</v>
      </c>
      <c r="E75" s="44"/>
      <c r="F75" s="1"/>
      <c r="G75" s="1"/>
      <c r="H75" s="1"/>
      <c r="I75" s="1"/>
    </row>
    <row r="76" spans="1:9">
      <c r="A76" s="191" t="s">
        <v>4</v>
      </c>
      <c r="B76" s="192"/>
      <c r="C76" s="56">
        <f>SUM(C77:C79)</f>
        <v>404262.5</v>
      </c>
      <c r="D76" s="56">
        <f>SUM(D77:D79)</f>
        <v>32088.49</v>
      </c>
      <c r="E76" s="193" t="s">
        <v>94</v>
      </c>
      <c r="F76" s="1"/>
      <c r="G76" s="1"/>
      <c r="H76" s="1"/>
      <c r="I76" s="1"/>
    </row>
    <row r="77" spans="1:9" ht="22.5" customHeight="1">
      <c r="A77" s="214" t="s">
        <v>92</v>
      </c>
      <c r="B77" s="222"/>
      <c r="C77" s="59">
        <v>50934</v>
      </c>
      <c r="D77" s="59">
        <v>27504.33</v>
      </c>
      <c r="E77" s="193"/>
      <c r="F77" s="1"/>
      <c r="G77" s="1"/>
      <c r="H77" s="1"/>
      <c r="I77" s="1"/>
    </row>
    <row r="78" spans="1:9" ht="22.5" customHeight="1">
      <c r="A78" s="52" t="s">
        <v>93</v>
      </c>
      <c r="B78" s="53"/>
      <c r="C78" s="59">
        <v>9066</v>
      </c>
      <c r="D78" s="59">
        <v>4495.67</v>
      </c>
      <c r="E78" s="74" t="s">
        <v>94</v>
      </c>
      <c r="F78" s="1"/>
      <c r="G78" s="1"/>
      <c r="H78" s="1"/>
      <c r="I78" s="1"/>
    </row>
    <row r="79" spans="1:9" ht="35.25" customHeight="1">
      <c r="A79" s="52" t="s">
        <v>90</v>
      </c>
      <c r="B79" s="53"/>
      <c r="C79" s="59">
        <v>344262.5</v>
      </c>
      <c r="D79" s="59">
        <v>88.49</v>
      </c>
      <c r="E79" s="74" t="s">
        <v>95</v>
      </c>
      <c r="F79" s="1"/>
      <c r="G79" s="1"/>
      <c r="H79" s="1"/>
      <c r="I79" s="1"/>
    </row>
    <row r="80" spans="1:9" ht="26.25" customHeight="1">
      <c r="A80" s="185" t="s">
        <v>31</v>
      </c>
      <c r="B80" s="186"/>
      <c r="C80" s="4">
        <f>SUM(C81)</f>
        <v>41300</v>
      </c>
      <c r="D80" s="4">
        <f>SUM(D81)</f>
        <v>20640</v>
      </c>
      <c r="E80" s="16"/>
      <c r="F80" s="1"/>
      <c r="G80" s="1"/>
      <c r="H80" s="1"/>
      <c r="I80" s="1"/>
    </row>
    <row r="81" spans="1:9">
      <c r="A81" s="168" t="s">
        <v>4</v>
      </c>
      <c r="B81" s="169"/>
      <c r="C81" s="56">
        <f>SUM(C82:C83)</f>
        <v>41300</v>
      </c>
      <c r="D81" s="56">
        <f>SUM(D82:D83)</f>
        <v>20640</v>
      </c>
      <c r="E81" s="187" t="s">
        <v>78</v>
      </c>
      <c r="F81" s="1"/>
      <c r="G81" s="1"/>
      <c r="H81" s="1"/>
      <c r="I81" s="1"/>
    </row>
    <row r="82" spans="1:9">
      <c r="A82" s="12" t="s">
        <v>5</v>
      </c>
      <c r="B82" s="6"/>
      <c r="C82" s="72">
        <v>35060</v>
      </c>
      <c r="D82" s="57">
        <v>17816.45</v>
      </c>
      <c r="E82" s="188"/>
      <c r="F82" s="1"/>
      <c r="G82" s="1"/>
      <c r="H82" s="1"/>
      <c r="I82" s="1"/>
    </row>
    <row r="83" spans="1:9">
      <c r="A83" s="12" t="s">
        <v>21</v>
      </c>
      <c r="B83" s="6"/>
      <c r="C83" s="72">
        <v>6240</v>
      </c>
      <c r="D83" s="57">
        <v>2823.55</v>
      </c>
      <c r="E83" s="189"/>
      <c r="F83" s="1"/>
      <c r="G83" s="1"/>
      <c r="H83" s="1"/>
      <c r="I83" s="1"/>
    </row>
    <row r="84" spans="1:9">
      <c r="A84" s="182" t="s">
        <v>27</v>
      </c>
      <c r="B84" s="183"/>
      <c r="C84" s="183"/>
      <c r="D84" s="183"/>
      <c r="E84" s="184"/>
      <c r="F84" s="1"/>
      <c r="G84" s="1"/>
      <c r="H84" s="1"/>
      <c r="I84" s="1"/>
    </row>
    <row r="85" spans="1:9">
      <c r="A85" s="174" t="s">
        <v>28</v>
      </c>
      <c r="B85" s="175"/>
      <c r="C85" s="19" t="s">
        <v>29</v>
      </c>
      <c r="D85" s="19" t="s">
        <v>30</v>
      </c>
      <c r="E85" s="18" t="s">
        <v>3</v>
      </c>
      <c r="F85" s="1"/>
      <c r="G85" s="1"/>
      <c r="H85" s="1"/>
      <c r="I85" s="1"/>
    </row>
    <row r="86" spans="1:9">
      <c r="A86" s="96" t="s">
        <v>66</v>
      </c>
      <c r="B86" s="97"/>
      <c r="C86" s="98">
        <v>14.96</v>
      </c>
      <c r="D86" s="98">
        <v>14.96</v>
      </c>
      <c r="E86" s="99"/>
      <c r="F86" s="1"/>
      <c r="G86" s="1"/>
      <c r="H86" s="1"/>
      <c r="I86" s="1"/>
    </row>
    <row r="87" spans="1:9" ht="27" customHeight="1">
      <c r="A87" s="185" t="s">
        <v>32</v>
      </c>
      <c r="B87" s="186"/>
      <c r="C87" s="4">
        <f>SUM(C89+C90)</f>
        <v>431500</v>
      </c>
      <c r="D87" s="4">
        <f>SUM(D89+D90)</f>
        <v>205951.66999999998</v>
      </c>
      <c r="E87" s="16"/>
      <c r="F87" s="1"/>
      <c r="G87" s="1"/>
      <c r="H87" s="1"/>
      <c r="I87" s="1"/>
    </row>
    <row r="88" spans="1:9">
      <c r="A88" s="168" t="s">
        <v>4</v>
      </c>
      <c r="B88" s="169"/>
      <c r="C88" s="56">
        <f>SUM(C89:C90)</f>
        <v>431500</v>
      </c>
      <c r="D88" s="56">
        <f>SUM(D89:D90)</f>
        <v>205951.66999999998</v>
      </c>
      <c r="E88" s="8"/>
      <c r="F88" s="1"/>
      <c r="G88" s="1"/>
      <c r="H88" s="1"/>
      <c r="I88" s="1"/>
    </row>
    <row r="89" spans="1:9">
      <c r="A89" s="8" t="s">
        <v>33</v>
      </c>
      <c r="B89" s="8"/>
      <c r="C89" s="57">
        <v>386000</v>
      </c>
      <c r="D89" s="57">
        <v>185486.99</v>
      </c>
      <c r="E89" s="94" t="s">
        <v>79</v>
      </c>
      <c r="F89" s="1"/>
      <c r="G89" s="1"/>
      <c r="H89" s="1"/>
      <c r="I89" s="1"/>
    </row>
    <row r="90" spans="1:9" ht="59.25" customHeight="1">
      <c r="A90" s="21" t="s">
        <v>6</v>
      </c>
      <c r="B90" s="6"/>
      <c r="C90" s="93">
        <v>45500</v>
      </c>
      <c r="D90" s="59">
        <v>20464.68</v>
      </c>
      <c r="E90" s="91" t="s">
        <v>108</v>
      </c>
      <c r="F90" s="1"/>
      <c r="G90" s="1"/>
      <c r="H90" s="1"/>
      <c r="I90" s="1"/>
    </row>
    <row r="91" spans="1:9" ht="27" customHeight="1">
      <c r="A91" s="185" t="s">
        <v>34</v>
      </c>
      <c r="B91" s="186"/>
      <c r="C91" s="4">
        <f>SUM(C92+C105)</f>
        <v>9181730.3200000003</v>
      </c>
      <c r="D91" s="4">
        <f>SUM(D92+D105)</f>
        <v>4217566.55</v>
      </c>
      <c r="E91" s="16"/>
      <c r="F91" s="1"/>
      <c r="G91" s="1"/>
      <c r="H91" s="1"/>
      <c r="I91" s="1"/>
    </row>
    <row r="92" spans="1:9">
      <c r="A92" s="168" t="s">
        <v>4</v>
      </c>
      <c r="B92" s="169"/>
      <c r="C92" s="113">
        <v>8961730.3200000003</v>
      </c>
      <c r="D92" s="113">
        <f>SUM(D93+D94+D95+D96+D103+D104)</f>
        <v>4179845.99</v>
      </c>
      <c r="E92" s="99"/>
      <c r="F92" s="1"/>
      <c r="G92" s="1"/>
      <c r="H92" s="1"/>
      <c r="I92" s="1"/>
    </row>
    <row r="93" spans="1:9">
      <c r="A93" s="8" t="s">
        <v>33</v>
      </c>
      <c r="B93" s="8"/>
      <c r="C93" s="57">
        <v>14000</v>
      </c>
      <c r="D93" s="57">
        <v>4443.79</v>
      </c>
      <c r="E93" s="94" t="s">
        <v>80</v>
      </c>
      <c r="F93" s="1"/>
      <c r="G93" s="1"/>
      <c r="H93" s="1"/>
      <c r="I93" s="1"/>
    </row>
    <row r="94" spans="1:9">
      <c r="A94" s="47" t="s">
        <v>5</v>
      </c>
      <c r="B94" s="6"/>
      <c r="C94" s="72">
        <v>5510947.2599999998</v>
      </c>
      <c r="D94" s="57">
        <v>2708034.68</v>
      </c>
      <c r="E94" s="94" t="s">
        <v>116</v>
      </c>
      <c r="F94" s="1"/>
      <c r="G94" s="1"/>
      <c r="H94" s="1"/>
      <c r="I94" s="1"/>
    </row>
    <row r="95" spans="1:9">
      <c r="A95" s="47" t="s">
        <v>21</v>
      </c>
      <c r="B95" s="6"/>
      <c r="C95" s="72">
        <v>1068053.78</v>
      </c>
      <c r="D95" s="57">
        <v>446214.14</v>
      </c>
      <c r="E95" s="94" t="s">
        <v>81</v>
      </c>
      <c r="F95" s="1"/>
      <c r="G95" s="1"/>
      <c r="H95" s="1"/>
      <c r="I95" s="1"/>
    </row>
    <row r="96" spans="1:9">
      <c r="A96" s="14" t="s">
        <v>10</v>
      </c>
      <c r="B96" s="5" t="s">
        <v>22</v>
      </c>
      <c r="C96" s="69" t="s">
        <v>13</v>
      </c>
      <c r="D96" s="58">
        <f>SUM(D97:D102)</f>
        <v>111369.65</v>
      </c>
      <c r="E96" s="107" t="s">
        <v>26</v>
      </c>
      <c r="F96" s="1"/>
      <c r="G96" s="1"/>
      <c r="H96" s="1"/>
      <c r="I96" s="1"/>
    </row>
    <row r="97" spans="1:9">
      <c r="A97" s="11"/>
      <c r="B97" s="15" t="s">
        <v>23</v>
      </c>
      <c r="C97" s="69" t="s">
        <v>13</v>
      </c>
      <c r="D97" s="105">
        <v>47672.480000000003</v>
      </c>
      <c r="E97" s="99" t="s">
        <v>129</v>
      </c>
      <c r="F97" s="1"/>
      <c r="G97" s="1"/>
      <c r="H97" s="1"/>
      <c r="I97" s="1"/>
    </row>
    <row r="98" spans="1:9">
      <c r="A98" s="11"/>
      <c r="B98" s="15" t="s">
        <v>11</v>
      </c>
      <c r="C98" s="69" t="s">
        <v>13</v>
      </c>
      <c r="D98" s="105">
        <v>50150.12</v>
      </c>
      <c r="E98" s="99" t="s">
        <v>130</v>
      </c>
      <c r="F98" s="1"/>
      <c r="G98" s="1"/>
      <c r="H98" s="1"/>
      <c r="I98" s="1"/>
    </row>
    <row r="99" spans="1:9">
      <c r="A99" s="11"/>
      <c r="B99" s="15" t="s">
        <v>75</v>
      </c>
      <c r="C99" s="69" t="s">
        <v>13</v>
      </c>
      <c r="D99" s="105">
        <v>4825.8999999999996</v>
      </c>
      <c r="E99" s="99" t="s">
        <v>131</v>
      </c>
      <c r="F99" s="1"/>
      <c r="G99" s="1"/>
      <c r="H99" s="1"/>
      <c r="I99" s="1"/>
    </row>
    <row r="100" spans="1:9">
      <c r="A100" s="11"/>
      <c r="B100" s="15" t="s">
        <v>24</v>
      </c>
      <c r="C100" s="69" t="s">
        <v>13</v>
      </c>
      <c r="D100" s="105">
        <v>1771.91</v>
      </c>
      <c r="E100" s="99" t="s">
        <v>132</v>
      </c>
      <c r="F100" s="1"/>
      <c r="G100" s="1"/>
      <c r="H100" s="1"/>
      <c r="I100" s="1"/>
    </row>
    <row r="101" spans="1:9">
      <c r="A101" s="11"/>
      <c r="B101" s="15" t="s">
        <v>25</v>
      </c>
      <c r="C101" s="69" t="s">
        <v>13</v>
      </c>
      <c r="D101" s="105">
        <v>2715.65</v>
      </c>
      <c r="E101" s="99" t="s">
        <v>132</v>
      </c>
      <c r="F101" s="1"/>
      <c r="G101" s="1"/>
      <c r="H101" s="1"/>
      <c r="I101" s="1"/>
    </row>
    <row r="102" spans="1:9">
      <c r="A102" s="29"/>
      <c r="B102" s="15" t="s">
        <v>64</v>
      </c>
      <c r="C102" s="69" t="s">
        <v>13</v>
      </c>
      <c r="D102" s="105">
        <v>4233.59</v>
      </c>
      <c r="E102" s="99" t="s">
        <v>133</v>
      </c>
      <c r="F102" s="1"/>
      <c r="G102" s="1"/>
      <c r="H102" s="1"/>
      <c r="I102" s="1"/>
    </row>
    <row r="103" spans="1:9" ht="77.25" customHeight="1">
      <c r="A103" s="20" t="s">
        <v>9</v>
      </c>
      <c r="B103" s="6"/>
      <c r="C103" s="68" t="s">
        <v>13</v>
      </c>
      <c r="D103" s="59">
        <v>14346.65</v>
      </c>
      <c r="E103" s="111" t="s">
        <v>162</v>
      </c>
      <c r="F103" s="1"/>
      <c r="G103" s="1"/>
      <c r="H103" s="1"/>
      <c r="I103" s="1"/>
    </row>
    <row r="104" spans="1:9" ht="249.75" customHeight="1">
      <c r="A104" s="170" t="s">
        <v>6</v>
      </c>
      <c r="B104" s="170"/>
      <c r="C104" s="68" t="s">
        <v>13</v>
      </c>
      <c r="D104" s="59">
        <v>895437.08</v>
      </c>
      <c r="E104" s="111" t="s">
        <v>135</v>
      </c>
      <c r="F104" s="1"/>
      <c r="G104" s="1"/>
      <c r="H104" s="1"/>
      <c r="I104" s="1"/>
    </row>
    <row r="105" spans="1:9" ht="65.25" customHeight="1">
      <c r="A105" s="22" t="s">
        <v>12</v>
      </c>
      <c r="B105" s="17"/>
      <c r="C105" s="112">
        <v>220000</v>
      </c>
      <c r="D105" s="112">
        <v>37720.559999999998</v>
      </c>
      <c r="E105" s="111" t="s">
        <v>134</v>
      </c>
      <c r="F105" s="1"/>
      <c r="G105" s="1"/>
      <c r="H105" s="1"/>
      <c r="I105" s="1"/>
    </row>
    <row r="106" spans="1:9">
      <c r="A106" s="171" t="s">
        <v>27</v>
      </c>
      <c r="B106" s="172"/>
      <c r="C106" s="172"/>
      <c r="D106" s="172"/>
      <c r="E106" s="173"/>
      <c r="F106" s="1"/>
      <c r="G106" s="1"/>
      <c r="H106" s="1"/>
      <c r="I106" s="1"/>
    </row>
    <row r="107" spans="1:9">
      <c r="A107" s="174" t="s">
        <v>28</v>
      </c>
      <c r="B107" s="175"/>
      <c r="C107" s="19" t="s">
        <v>29</v>
      </c>
      <c r="D107" s="19" t="s">
        <v>30</v>
      </c>
      <c r="E107" s="18" t="s">
        <v>3</v>
      </c>
      <c r="F107" s="1"/>
      <c r="G107" s="1"/>
      <c r="H107" s="1"/>
      <c r="I107" s="1"/>
    </row>
    <row r="108" spans="1:9">
      <c r="A108" s="96" t="s">
        <v>66</v>
      </c>
      <c r="B108" s="97"/>
      <c r="C108" s="98">
        <v>88.65</v>
      </c>
      <c r="D108" s="98">
        <v>88.65</v>
      </c>
      <c r="E108" s="99"/>
      <c r="F108" s="1"/>
      <c r="G108" s="1"/>
      <c r="H108" s="1"/>
      <c r="I108" s="1"/>
    </row>
    <row r="109" spans="1:9">
      <c r="A109" s="96" t="s">
        <v>35</v>
      </c>
      <c r="B109" s="97"/>
      <c r="C109" s="102">
        <v>2</v>
      </c>
      <c r="D109" s="102">
        <v>2</v>
      </c>
      <c r="E109" s="99"/>
      <c r="F109" s="1"/>
      <c r="G109" s="1"/>
      <c r="H109" s="1"/>
      <c r="I109" s="1"/>
    </row>
    <row r="110" spans="1:9" ht="24" customHeight="1">
      <c r="A110" s="185" t="s">
        <v>36</v>
      </c>
      <c r="B110" s="186"/>
      <c r="C110" s="4">
        <f>SUM(C111)</f>
        <v>27000</v>
      </c>
      <c r="D110" s="4">
        <f>SUM(D111)</f>
        <v>26133.809999999998</v>
      </c>
      <c r="E110" s="23"/>
      <c r="F110" s="1"/>
      <c r="G110" s="1"/>
      <c r="H110" s="1"/>
      <c r="I110" s="1"/>
    </row>
    <row r="111" spans="1:9">
      <c r="A111" s="168" t="s">
        <v>4</v>
      </c>
      <c r="B111" s="169"/>
      <c r="C111" s="113">
        <f>SUM(C112:C114)</f>
        <v>27000</v>
      </c>
      <c r="D111" s="114">
        <f>SUM(D112:D114)</f>
        <v>26133.809999999998</v>
      </c>
      <c r="E111" s="117" t="s">
        <v>136</v>
      </c>
      <c r="F111" s="1"/>
      <c r="G111" s="1"/>
      <c r="H111" s="1"/>
      <c r="I111" s="1"/>
    </row>
    <row r="112" spans="1:9">
      <c r="A112" s="12" t="s">
        <v>5</v>
      </c>
      <c r="B112" s="6"/>
      <c r="C112" s="72">
        <v>12560</v>
      </c>
      <c r="D112" s="115">
        <v>12560</v>
      </c>
      <c r="E112" s="275" t="s">
        <v>137</v>
      </c>
      <c r="F112" s="1"/>
      <c r="G112" s="1"/>
      <c r="H112" s="1"/>
      <c r="I112" s="1"/>
    </row>
    <row r="113" spans="1:9">
      <c r="A113" s="13" t="s">
        <v>21</v>
      </c>
      <c r="B113" s="6"/>
      <c r="C113" s="72">
        <v>1252.22</v>
      </c>
      <c r="D113" s="115">
        <v>1252.22</v>
      </c>
      <c r="E113" s="275"/>
      <c r="F113" s="1"/>
      <c r="G113" s="1"/>
      <c r="H113" s="1"/>
      <c r="I113" s="1"/>
    </row>
    <row r="114" spans="1:9" ht="19.5" customHeight="1">
      <c r="A114" s="21" t="s">
        <v>6</v>
      </c>
      <c r="B114" s="6"/>
      <c r="C114" s="93">
        <v>13187.78</v>
      </c>
      <c r="D114" s="116">
        <v>12321.59</v>
      </c>
      <c r="E114" s="199"/>
      <c r="F114" s="1"/>
      <c r="G114" s="1"/>
      <c r="H114" s="1"/>
      <c r="I114" s="1"/>
    </row>
    <row r="115" spans="1:9" ht="35.25" customHeight="1">
      <c r="A115" s="185" t="s">
        <v>69</v>
      </c>
      <c r="B115" s="186"/>
      <c r="C115" s="4">
        <f>SUM(C116)</f>
        <v>102700</v>
      </c>
      <c r="D115" s="4">
        <f>SUM(D116)</f>
        <v>19592.3</v>
      </c>
      <c r="E115" s="16"/>
      <c r="F115" s="1"/>
      <c r="G115" s="1"/>
      <c r="H115" s="1"/>
      <c r="I115" s="1"/>
    </row>
    <row r="116" spans="1:9">
      <c r="A116" s="168" t="s">
        <v>4</v>
      </c>
      <c r="B116" s="169"/>
      <c r="C116" s="113">
        <f>SUM(C117:C119)</f>
        <v>102700</v>
      </c>
      <c r="D116" s="113">
        <f>SUM(D117:D119)</f>
        <v>19592.3</v>
      </c>
      <c r="E116" s="118"/>
      <c r="F116" s="1"/>
      <c r="G116" s="1"/>
      <c r="H116" s="1"/>
      <c r="I116" s="1"/>
    </row>
    <row r="117" spans="1:9">
      <c r="A117" s="12" t="s">
        <v>5</v>
      </c>
      <c r="B117" s="6"/>
      <c r="C117" s="72">
        <v>3000</v>
      </c>
      <c r="D117" s="57">
        <v>0</v>
      </c>
      <c r="E117" s="118" t="s">
        <v>65</v>
      </c>
      <c r="F117" s="1"/>
      <c r="G117" s="1"/>
      <c r="H117" s="1"/>
      <c r="I117" s="1"/>
    </row>
    <row r="118" spans="1:9">
      <c r="A118" s="13" t="s">
        <v>21</v>
      </c>
      <c r="B118" s="6"/>
      <c r="C118" s="72">
        <v>0</v>
      </c>
      <c r="D118" s="57">
        <v>0</v>
      </c>
      <c r="E118" s="94"/>
      <c r="F118" s="1"/>
      <c r="G118" s="1"/>
      <c r="H118" s="1"/>
      <c r="I118" s="1"/>
    </row>
    <row r="119" spans="1:9" ht="72" customHeight="1">
      <c r="A119" s="21" t="s">
        <v>6</v>
      </c>
      <c r="B119" s="6"/>
      <c r="C119" s="93">
        <v>99700</v>
      </c>
      <c r="D119" s="59">
        <v>19592.3</v>
      </c>
      <c r="E119" s="104" t="s">
        <v>138</v>
      </c>
      <c r="F119" s="1"/>
      <c r="G119" s="1"/>
      <c r="H119" s="1"/>
      <c r="I119" s="1"/>
    </row>
    <row r="120" spans="1:9" ht="45.75" customHeight="1">
      <c r="A120" s="211" t="s">
        <v>139</v>
      </c>
      <c r="B120" s="212"/>
      <c r="C120" s="119">
        <f>SUM(C121)</f>
        <v>10000</v>
      </c>
      <c r="D120" s="4">
        <f>SUM(D121)</f>
        <v>10000</v>
      </c>
      <c r="E120" s="120"/>
      <c r="F120" s="1"/>
      <c r="G120" s="1"/>
      <c r="H120" s="1"/>
      <c r="I120" s="1"/>
    </row>
    <row r="121" spans="1:9" ht="20.25" customHeight="1">
      <c r="A121" s="178" t="s">
        <v>89</v>
      </c>
      <c r="B121" s="179"/>
      <c r="C121" s="93">
        <f>SUM(C122)</f>
        <v>10000</v>
      </c>
      <c r="D121" s="59">
        <f>SUM(D122)</f>
        <v>10000</v>
      </c>
      <c r="E121" s="198" t="s">
        <v>163</v>
      </c>
      <c r="F121" s="1"/>
      <c r="G121" s="1"/>
      <c r="H121" s="1"/>
      <c r="I121" s="1"/>
    </row>
    <row r="122" spans="1:9" ht="21.75" customHeight="1">
      <c r="A122" s="214" t="s">
        <v>90</v>
      </c>
      <c r="B122" s="213"/>
      <c r="C122" s="93">
        <v>10000</v>
      </c>
      <c r="D122" s="59">
        <v>10000</v>
      </c>
      <c r="E122" s="199"/>
      <c r="F122" s="1"/>
      <c r="G122" s="1"/>
      <c r="H122" s="1"/>
      <c r="I122" s="1"/>
    </row>
    <row r="123" spans="1:9" ht="36" customHeight="1">
      <c r="A123" s="284" t="s">
        <v>37</v>
      </c>
      <c r="B123" s="284"/>
      <c r="C123" s="4">
        <f>SUM(C124)</f>
        <v>21000</v>
      </c>
      <c r="D123" s="4">
        <f>SUM(D124)</f>
        <v>11500</v>
      </c>
      <c r="E123" s="16"/>
      <c r="F123" s="1"/>
      <c r="G123" s="1"/>
      <c r="H123" s="1"/>
      <c r="I123" s="1"/>
    </row>
    <row r="124" spans="1:9">
      <c r="A124" s="168" t="s">
        <v>4</v>
      </c>
      <c r="B124" s="169"/>
      <c r="C124" s="113">
        <f>SUM(C125)</f>
        <v>21000</v>
      </c>
      <c r="D124" s="113">
        <f>SUM(D125)</f>
        <v>11500</v>
      </c>
      <c r="E124" s="286" t="s">
        <v>82</v>
      </c>
      <c r="F124" s="1"/>
      <c r="G124" s="1"/>
      <c r="H124" s="1"/>
      <c r="I124" s="1"/>
    </row>
    <row r="125" spans="1:9" ht="21.75" customHeight="1">
      <c r="A125" s="48" t="s">
        <v>6</v>
      </c>
      <c r="B125" s="6"/>
      <c r="C125" s="93">
        <v>21000</v>
      </c>
      <c r="D125" s="59">
        <v>11500</v>
      </c>
      <c r="E125" s="287"/>
      <c r="F125" s="1"/>
      <c r="G125" s="1"/>
      <c r="H125" s="1"/>
      <c r="I125" s="1"/>
    </row>
    <row r="126" spans="1:9" ht="35.25" customHeight="1">
      <c r="A126" s="185" t="s">
        <v>38</v>
      </c>
      <c r="B126" s="186"/>
      <c r="C126" s="4">
        <f>SUM(C127)</f>
        <v>29500</v>
      </c>
      <c r="D126" s="4">
        <f>SUM(D127)</f>
        <v>7615.92</v>
      </c>
      <c r="E126" s="16"/>
      <c r="F126" s="1"/>
      <c r="G126" s="1"/>
      <c r="H126" s="1"/>
      <c r="I126" s="1"/>
    </row>
    <row r="127" spans="1:9">
      <c r="A127" s="168" t="s">
        <v>4</v>
      </c>
      <c r="B127" s="169"/>
      <c r="C127" s="113">
        <f>SUM(C128)</f>
        <v>29500</v>
      </c>
      <c r="D127" s="113">
        <f>SUM(D128)</f>
        <v>7615.92</v>
      </c>
      <c r="E127" s="276" t="s">
        <v>141</v>
      </c>
      <c r="F127" s="1"/>
      <c r="G127" s="1"/>
      <c r="H127" s="1"/>
      <c r="I127" s="1"/>
    </row>
    <row r="128" spans="1:9" ht="23.25" customHeight="1">
      <c r="A128" s="21" t="s">
        <v>6</v>
      </c>
      <c r="B128" s="6"/>
      <c r="C128" s="93">
        <v>29500</v>
      </c>
      <c r="D128" s="59">
        <v>7615.92</v>
      </c>
      <c r="E128" s="277"/>
      <c r="F128" s="1"/>
      <c r="G128" s="1"/>
      <c r="H128" s="1"/>
      <c r="I128" s="1"/>
    </row>
    <row r="129" spans="1:9" ht="23.25" customHeight="1">
      <c r="A129" s="211" t="s">
        <v>140</v>
      </c>
      <c r="B129" s="212"/>
      <c r="C129" s="119">
        <f>SUM(C130)</f>
        <v>185400</v>
      </c>
      <c r="D129" s="4">
        <f>SUM(D130)</f>
        <v>70636.53</v>
      </c>
      <c r="E129" s="121"/>
      <c r="F129" s="1"/>
      <c r="G129" s="1"/>
      <c r="H129" s="1"/>
      <c r="I129" s="1"/>
    </row>
    <row r="130" spans="1:9" ht="23.25" customHeight="1">
      <c r="A130" s="178" t="s">
        <v>4</v>
      </c>
      <c r="B130" s="179"/>
      <c r="C130" s="93">
        <f>SUM(C131)</f>
        <v>185400</v>
      </c>
      <c r="D130" s="59">
        <f>SUM(D131)</f>
        <v>70636.53</v>
      </c>
      <c r="E130" s="276" t="s">
        <v>164</v>
      </c>
      <c r="F130" s="1"/>
      <c r="G130" s="1"/>
      <c r="H130" s="1"/>
      <c r="I130" s="1"/>
    </row>
    <row r="131" spans="1:9" ht="23.25" customHeight="1">
      <c r="A131" s="214" t="s">
        <v>90</v>
      </c>
      <c r="B131" s="213"/>
      <c r="C131" s="93">
        <v>185400</v>
      </c>
      <c r="D131" s="59">
        <v>70636.53</v>
      </c>
      <c r="E131" s="277"/>
      <c r="F131" s="1"/>
      <c r="G131" s="1"/>
      <c r="H131" s="1"/>
      <c r="I131" s="1"/>
    </row>
    <row r="132" spans="1:9" ht="48" customHeight="1">
      <c r="A132" s="185" t="s">
        <v>39</v>
      </c>
      <c r="B132" s="186"/>
      <c r="C132" s="4">
        <f>SUM(C133)</f>
        <v>400000</v>
      </c>
      <c r="D132" s="4">
        <f>SUM(D133)</f>
        <v>138049.66</v>
      </c>
      <c r="E132" s="16"/>
      <c r="F132" s="1"/>
      <c r="G132" s="1"/>
      <c r="H132" s="1"/>
      <c r="I132" s="1"/>
    </row>
    <row r="133" spans="1:9">
      <c r="A133" s="168" t="s">
        <v>4</v>
      </c>
      <c r="B133" s="169"/>
      <c r="C133" s="113">
        <f>SUM(C134)</f>
        <v>400000</v>
      </c>
      <c r="D133" s="113">
        <f>SUM(D134)</f>
        <v>138049.66</v>
      </c>
      <c r="E133" s="107"/>
      <c r="F133" s="1"/>
      <c r="G133" s="1"/>
      <c r="H133" s="1"/>
      <c r="I133" s="1"/>
    </row>
    <row r="134" spans="1:9">
      <c r="A134" s="21" t="s">
        <v>6</v>
      </c>
      <c r="B134" s="6"/>
      <c r="C134" s="93">
        <v>400000</v>
      </c>
      <c r="D134" s="59">
        <v>138049.66</v>
      </c>
      <c r="E134" s="122" t="s">
        <v>40</v>
      </c>
      <c r="F134" s="1"/>
      <c r="G134" s="1"/>
      <c r="H134" s="1"/>
      <c r="I134" s="1"/>
    </row>
    <row r="135" spans="1:9" ht="26.25" customHeight="1">
      <c r="A135" s="185" t="s">
        <v>41</v>
      </c>
      <c r="B135" s="186"/>
      <c r="C135" s="4">
        <f>SUM(C136)</f>
        <v>716295.41</v>
      </c>
      <c r="D135" s="4">
        <f>SUM(D136)</f>
        <v>0</v>
      </c>
      <c r="E135" s="16"/>
      <c r="F135" s="1"/>
      <c r="G135" s="1"/>
      <c r="H135" s="1"/>
      <c r="I135" s="1"/>
    </row>
    <row r="136" spans="1:9">
      <c r="A136" s="168" t="s">
        <v>4</v>
      </c>
      <c r="B136" s="169"/>
      <c r="C136" s="113">
        <f>SUM(C137)</f>
        <v>716295.41</v>
      </c>
      <c r="D136" s="113">
        <f>SUM(D137)</f>
        <v>0</v>
      </c>
      <c r="E136" s="198" t="s">
        <v>142</v>
      </c>
      <c r="F136" s="1"/>
      <c r="G136" s="1"/>
      <c r="H136" s="1"/>
      <c r="I136" s="1"/>
    </row>
    <row r="137" spans="1:9" ht="21.75" customHeight="1">
      <c r="A137" s="21" t="s">
        <v>6</v>
      </c>
      <c r="B137" s="6"/>
      <c r="C137" s="93">
        <v>716295.41</v>
      </c>
      <c r="D137" s="59">
        <v>0</v>
      </c>
      <c r="E137" s="199"/>
      <c r="F137" s="1"/>
      <c r="G137" s="1"/>
      <c r="H137" s="1"/>
      <c r="I137" s="1"/>
    </row>
    <row r="138" spans="1:9" ht="24.75" customHeight="1">
      <c r="A138" s="196" t="s">
        <v>42</v>
      </c>
      <c r="B138" s="197"/>
      <c r="C138" s="126">
        <f>SUM(C139+C141)</f>
        <v>724000</v>
      </c>
      <c r="D138" s="126">
        <f>SUM(D139+D141)</f>
        <v>53848.18</v>
      </c>
      <c r="E138" s="16"/>
      <c r="F138" s="1"/>
      <c r="G138" s="36"/>
      <c r="H138" s="1"/>
      <c r="I138" s="1"/>
    </row>
    <row r="139" spans="1:9">
      <c r="A139" s="168" t="s">
        <v>4</v>
      </c>
      <c r="B139" s="169"/>
      <c r="C139" s="113">
        <f>SUM(C140)</f>
        <v>174000</v>
      </c>
      <c r="D139" s="113">
        <f>SUM(D140)</f>
        <v>53848.18</v>
      </c>
      <c r="E139" s="117" t="s">
        <v>83</v>
      </c>
      <c r="F139" s="1"/>
      <c r="G139" s="36"/>
      <c r="H139" s="1"/>
      <c r="I139" s="1"/>
    </row>
    <row r="140" spans="1:9">
      <c r="A140" s="21" t="s">
        <v>6</v>
      </c>
      <c r="B140" s="6"/>
      <c r="C140" s="93">
        <v>174000</v>
      </c>
      <c r="D140" s="59">
        <v>53848.18</v>
      </c>
      <c r="E140" s="125" t="s">
        <v>84</v>
      </c>
      <c r="F140" s="1"/>
      <c r="G140" s="1"/>
      <c r="H140" s="1"/>
      <c r="I140" s="1"/>
    </row>
    <row r="141" spans="1:9" ht="34.5">
      <c r="A141" s="32" t="s">
        <v>12</v>
      </c>
      <c r="B141" s="6"/>
      <c r="C141" s="56">
        <v>550000</v>
      </c>
      <c r="D141" s="56">
        <v>0</v>
      </c>
      <c r="E141" s="109" t="s">
        <v>146</v>
      </c>
      <c r="F141" s="1"/>
      <c r="G141" s="1"/>
      <c r="H141" s="1"/>
      <c r="I141" s="1"/>
    </row>
    <row r="142" spans="1:9" ht="24.75" customHeight="1">
      <c r="A142" s="196" t="s">
        <v>43</v>
      </c>
      <c r="B142" s="197"/>
      <c r="C142" s="126">
        <f>SUM(C143+C147)</f>
        <v>169383.53999999998</v>
      </c>
      <c r="D142" s="126">
        <f>SUM(D143+D147)</f>
        <v>8666</v>
      </c>
      <c r="E142" s="16"/>
      <c r="F142" s="1"/>
      <c r="G142" s="1"/>
      <c r="H142" s="1"/>
      <c r="I142" s="1"/>
    </row>
    <row r="143" spans="1:9">
      <c r="A143" s="168" t="s">
        <v>4</v>
      </c>
      <c r="B143" s="169"/>
      <c r="C143" s="113">
        <f>SUM(C144:C146)</f>
        <v>159907.53999999998</v>
      </c>
      <c r="D143" s="113">
        <f>SUM(D144:D146)</f>
        <v>671</v>
      </c>
      <c r="E143" s="198" t="s">
        <v>165</v>
      </c>
      <c r="F143" s="1"/>
      <c r="G143" s="1"/>
      <c r="H143" s="1"/>
      <c r="I143" s="1"/>
    </row>
    <row r="144" spans="1:9">
      <c r="A144" s="21" t="s">
        <v>5</v>
      </c>
      <c r="B144" s="24"/>
      <c r="C144" s="127">
        <v>37700</v>
      </c>
      <c r="D144" s="128">
        <v>0</v>
      </c>
      <c r="E144" s="275"/>
      <c r="F144" s="1"/>
      <c r="G144" s="1"/>
      <c r="H144" s="1"/>
      <c r="I144" s="1"/>
    </row>
    <row r="145" spans="1:9">
      <c r="A145" s="13" t="s">
        <v>21</v>
      </c>
      <c r="B145" s="6"/>
      <c r="C145" s="129">
        <v>6900</v>
      </c>
      <c r="D145" s="130">
        <v>0</v>
      </c>
      <c r="E145" s="275"/>
      <c r="F145" s="1"/>
      <c r="G145" s="1"/>
      <c r="H145" s="1"/>
      <c r="I145" s="1"/>
    </row>
    <row r="146" spans="1:9" ht="14.25" customHeight="1">
      <c r="A146" s="21" t="s">
        <v>6</v>
      </c>
      <c r="B146" s="6"/>
      <c r="C146" s="93">
        <v>115307.54</v>
      </c>
      <c r="D146" s="59">
        <v>671</v>
      </c>
      <c r="E146" s="199"/>
      <c r="F146" s="1"/>
      <c r="G146" s="1"/>
      <c r="H146" s="1"/>
      <c r="I146" s="1"/>
    </row>
    <row r="147" spans="1:9" ht="48" customHeight="1">
      <c r="A147" s="46" t="s">
        <v>12</v>
      </c>
      <c r="B147" s="131"/>
      <c r="C147" s="66">
        <v>9476</v>
      </c>
      <c r="D147" s="66">
        <v>7995</v>
      </c>
      <c r="E147" s="110" t="s">
        <v>166</v>
      </c>
      <c r="F147" s="1"/>
      <c r="G147" s="1"/>
      <c r="H147" s="1"/>
      <c r="I147" s="1"/>
    </row>
    <row r="148" spans="1:9" ht="27" customHeight="1">
      <c r="A148" s="196" t="s">
        <v>45</v>
      </c>
      <c r="B148" s="197"/>
      <c r="C148" s="126">
        <f>SUM(C149+C152)</f>
        <v>794355.56</v>
      </c>
      <c r="D148" s="126">
        <f>SUM(D149+D151)</f>
        <v>12600</v>
      </c>
      <c r="E148" s="16"/>
      <c r="F148" s="1"/>
      <c r="G148" s="1"/>
      <c r="H148" s="1"/>
      <c r="I148" s="1"/>
    </row>
    <row r="149" spans="1:9" ht="15" customHeight="1">
      <c r="A149" s="191" t="s">
        <v>4</v>
      </c>
      <c r="B149" s="278"/>
      <c r="C149" s="56">
        <f>SUM(C150:C151)</f>
        <v>44500</v>
      </c>
      <c r="D149" s="56">
        <f>SUM(D150:D150)</f>
        <v>12000</v>
      </c>
      <c r="E149" s="99"/>
      <c r="F149" s="1"/>
      <c r="G149" s="1"/>
      <c r="H149" s="1"/>
      <c r="I149" s="1"/>
    </row>
    <row r="150" spans="1:9">
      <c r="A150" s="214" t="s">
        <v>92</v>
      </c>
      <c r="B150" s="213"/>
      <c r="C150" s="127">
        <v>24000</v>
      </c>
      <c r="D150" s="128">
        <v>12000</v>
      </c>
      <c r="E150" s="99" t="s">
        <v>44</v>
      </c>
      <c r="F150" s="1"/>
      <c r="G150" s="1"/>
      <c r="H150" s="1"/>
      <c r="I150" s="1"/>
    </row>
    <row r="151" spans="1:9">
      <c r="A151" s="214" t="s">
        <v>6</v>
      </c>
      <c r="B151" s="213"/>
      <c r="C151" s="93">
        <v>20500</v>
      </c>
      <c r="D151" s="59">
        <v>600</v>
      </c>
      <c r="E151" s="132" t="s">
        <v>147</v>
      </c>
      <c r="F151" s="1"/>
      <c r="G151" s="1"/>
      <c r="H151" s="1"/>
      <c r="I151" s="1"/>
    </row>
    <row r="152" spans="1:9" ht="78.75" customHeight="1">
      <c r="A152" s="46" t="s">
        <v>12</v>
      </c>
      <c r="B152" s="49"/>
      <c r="C152" s="66">
        <v>749855.56</v>
      </c>
      <c r="D152" s="66">
        <v>0</v>
      </c>
      <c r="E152" s="110" t="s">
        <v>167</v>
      </c>
      <c r="F152" s="1"/>
      <c r="G152" s="1"/>
      <c r="H152" s="1"/>
      <c r="I152" s="1"/>
    </row>
    <row r="153" spans="1:9" ht="35.25" customHeight="1">
      <c r="A153" s="196" t="s">
        <v>46</v>
      </c>
      <c r="B153" s="197"/>
      <c r="C153" s="26">
        <f>SUM(C154)</f>
        <v>10000</v>
      </c>
      <c r="D153" s="26">
        <f>SUM(D154)</f>
        <v>0</v>
      </c>
      <c r="E153" s="16"/>
    </row>
    <row r="154" spans="1:9" ht="21.75">
      <c r="A154" s="168" t="s">
        <v>4</v>
      </c>
      <c r="B154" s="169"/>
      <c r="C154" s="113">
        <f>SUM(C155)</f>
        <v>10000</v>
      </c>
      <c r="D154" s="113">
        <f>SUM(D155)</f>
        <v>0</v>
      </c>
      <c r="E154" s="133" t="s">
        <v>70</v>
      </c>
    </row>
    <row r="155" spans="1:9">
      <c r="A155" s="21" t="s">
        <v>6</v>
      </c>
      <c r="B155" s="6"/>
      <c r="C155" s="93">
        <v>10000</v>
      </c>
      <c r="D155" s="59">
        <v>0</v>
      </c>
      <c r="E155" s="99"/>
    </row>
    <row r="156" spans="1:9" ht="24.75" customHeight="1">
      <c r="A156" s="279" t="s">
        <v>47</v>
      </c>
      <c r="B156" s="280"/>
      <c r="C156" s="134">
        <f>SUM(C157)</f>
        <v>90000</v>
      </c>
      <c r="D156" s="134">
        <f>SUM(D157)</f>
        <v>24136.34</v>
      </c>
      <c r="E156" s="135"/>
    </row>
    <row r="157" spans="1:9" ht="15" customHeight="1">
      <c r="A157" s="168" t="s">
        <v>4</v>
      </c>
      <c r="B157" s="169"/>
      <c r="C157" s="113">
        <f>SUM(C158)</f>
        <v>90000</v>
      </c>
      <c r="D157" s="113">
        <f>SUM(D158)</f>
        <v>24136.34</v>
      </c>
      <c r="E157" s="205" t="s">
        <v>71</v>
      </c>
    </row>
    <row r="158" spans="1:9">
      <c r="A158" s="21" t="s">
        <v>6</v>
      </c>
      <c r="B158" s="6"/>
      <c r="C158" s="93">
        <v>90000</v>
      </c>
      <c r="D158" s="59">
        <v>24136.34</v>
      </c>
      <c r="E158" s="206"/>
    </row>
    <row r="159" spans="1:9" ht="35.25" customHeight="1">
      <c r="A159" s="211" t="s">
        <v>148</v>
      </c>
      <c r="B159" s="212"/>
      <c r="C159" s="148">
        <f>SUM(C160)</f>
        <v>14000</v>
      </c>
      <c r="D159" s="157">
        <f>SUM(D160)</f>
        <v>13530</v>
      </c>
      <c r="E159" s="140"/>
    </row>
    <row r="160" spans="1:9" ht="28.5" customHeight="1">
      <c r="A160" s="178" t="s">
        <v>12</v>
      </c>
      <c r="B160" s="213"/>
      <c r="C160" s="136">
        <v>14000</v>
      </c>
      <c r="D160" s="137">
        <v>13530</v>
      </c>
      <c r="E160" s="138" t="s">
        <v>168</v>
      </c>
    </row>
    <row r="161" spans="1:5" ht="25.5" customHeight="1">
      <c r="A161" s="196" t="s">
        <v>48</v>
      </c>
      <c r="B161" s="197"/>
      <c r="C161" s="126">
        <f>SUM(C162+C164+C165)</f>
        <v>4649018</v>
      </c>
      <c r="D161" s="126">
        <f>SUM(D162+D165)</f>
        <v>2370310.25</v>
      </c>
      <c r="E161" s="16"/>
    </row>
    <row r="162" spans="1:5">
      <c r="A162" s="281" t="s">
        <v>4</v>
      </c>
      <c r="B162" s="281"/>
      <c r="C162" s="113">
        <f>SUM(C163)</f>
        <v>4558018</v>
      </c>
      <c r="D162" s="113">
        <f>SUM(D163)</f>
        <v>2360138</v>
      </c>
      <c r="E162" s="198" t="s">
        <v>149</v>
      </c>
    </row>
    <row r="163" spans="1:5" ht="37.5" customHeight="1">
      <c r="A163" s="21" t="s">
        <v>6</v>
      </c>
      <c r="B163" s="6"/>
      <c r="C163" s="93">
        <v>4558018</v>
      </c>
      <c r="D163" s="59">
        <v>2360138</v>
      </c>
      <c r="E163" s="199"/>
    </row>
    <row r="164" spans="1:5" ht="37.5" customHeight="1">
      <c r="A164" s="214" t="s">
        <v>173</v>
      </c>
      <c r="B164" s="213"/>
      <c r="C164" s="93">
        <v>20000</v>
      </c>
      <c r="D164" s="59"/>
      <c r="E164" s="159" t="s">
        <v>174</v>
      </c>
    </row>
    <row r="165" spans="1:5" ht="33.75">
      <c r="A165" s="46" t="s">
        <v>12</v>
      </c>
      <c r="B165" s="49"/>
      <c r="C165" s="66">
        <v>71000</v>
      </c>
      <c r="D165" s="66">
        <v>10172.25</v>
      </c>
      <c r="E165" s="75" t="s">
        <v>150</v>
      </c>
    </row>
    <row r="166" spans="1:5" ht="25.5" customHeight="1">
      <c r="A166" s="196" t="s">
        <v>67</v>
      </c>
      <c r="B166" s="197"/>
      <c r="C166" s="126">
        <f>SUM(C167)</f>
        <v>12000</v>
      </c>
      <c r="D166" s="126">
        <f>SUM(D167)</f>
        <v>3710.33</v>
      </c>
      <c r="E166" s="16"/>
    </row>
    <row r="167" spans="1:5">
      <c r="A167" s="168" t="s">
        <v>4</v>
      </c>
      <c r="B167" s="169"/>
      <c r="C167" s="113">
        <f>SUM(C168)</f>
        <v>12000</v>
      </c>
      <c r="D167" s="113">
        <f>SUM(D168)</f>
        <v>3710.33</v>
      </c>
      <c r="E167" s="198" t="s">
        <v>151</v>
      </c>
    </row>
    <row r="168" spans="1:5">
      <c r="A168" s="30" t="s">
        <v>6</v>
      </c>
      <c r="B168" s="6"/>
      <c r="C168" s="93">
        <v>12000</v>
      </c>
      <c r="D168" s="59">
        <v>3710.33</v>
      </c>
      <c r="E168" s="199"/>
    </row>
    <row r="169" spans="1:5" ht="48.75" customHeight="1">
      <c r="A169" s="196" t="s">
        <v>49</v>
      </c>
      <c r="B169" s="197"/>
      <c r="C169" s="126">
        <f>SUM(C170)</f>
        <v>225417.33</v>
      </c>
      <c r="D169" s="126">
        <f>SUM(D170)</f>
        <v>55097.33</v>
      </c>
      <c r="E169" s="16"/>
    </row>
    <row r="170" spans="1:5">
      <c r="A170" s="168" t="s">
        <v>4</v>
      </c>
      <c r="B170" s="169"/>
      <c r="C170" s="113">
        <f>SUM(C171)</f>
        <v>225417.33</v>
      </c>
      <c r="D170" s="113">
        <f>SUM(D171)</f>
        <v>55097.33</v>
      </c>
      <c r="E170" s="117" t="s">
        <v>50</v>
      </c>
    </row>
    <row r="171" spans="1:5" ht="69.75" customHeight="1">
      <c r="A171" s="21" t="s">
        <v>6</v>
      </c>
      <c r="B171" s="6"/>
      <c r="C171" s="93">
        <v>225417.33</v>
      </c>
      <c r="D171" s="59">
        <v>55097.33</v>
      </c>
      <c r="E171" s="143" t="s">
        <v>152</v>
      </c>
    </row>
    <row r="172" spans="1:5" ht="39" customHeight="1">
      <c r="A172" s="285" t="s">
        <v>51</v>
      </c>
      <c r="B172" s="285"/>
      <c r="C172" s="26">
        <f>SUM(C173)</f>
        <v>1040000</v>
      </c>
      <c r="D172" s="26">
        <f>SUM(D173)</f>
        <v>0</v>
      </c>
      <c r="E172" s="144"/>
    </row>
    <row r="173" spans="1:5" ht="72" customHeight="1">
      <c r="A173" s="46" t="s">
        <v>12</v>
      </c>
      <c r="B173" s="131"/>
      <c r="C173" s="66">
        <v>1040000</v>
      </c>
      <c r="D173" s="66">
        <v>0</v>
      </c>
      <c r="E173" s="141" t="s">
        <v>169</v>
      </c>
    </row>
    <row r="174" spans="1:5" ht="37.5" customHeight="1">
      <c r="A174" s="282" t="s">
        <v>159</v>
      </c>
      <c r="B174" s="283"/>
      <c r="C174" s="158">
        <f>SUM(C175)</f>
        <v>39000</v>
      </c>
      <c r="D174" s="158">
        <f>SUM(D175)</f>
        <v>38130</v>
      </c>
      <c r="E174" s="146"/>
    </row>
    <row r="175" spans="1:5" ht="27.75" customHeight="1">
      <c r="A175" s="178" t="s">
        <v>12</v>
      </c>
      <c r="B175" s="179"/>
      <c r="C175" s="145">
        <v>39000</v>
      </c>
      <c r="D175" s="145">
        <v>38130</v>
      </c>
      <c r="E175" s="142" t="s">
        <v>160</v>
      </c>
    </row>
    <row r="176" spans="1:5" ht="42.75" customHeight="1">
      <c r="A176" s="196" t="s">
        <v>52</v>
      </c>
      <c r="B176" s="197"/>
      <c r="C176" s="126">
        <f>SUM(C177)</f>
        <v>120000</v>
      </c>
      <c r="D176" s="126">
        <f>SUM(D177)</f>
        <v>60000</v>
      </c>
      <c r="E176" s="16"/>
    </row>
    <row r="177" spans="1:5">
      <c r="A177" s="168" t="s">
        <v>4</v>
      </c>
      <c r="B177" s="169"/>
      <c r="C177" s="113">
        <f>SUM(C178)</f>
        <v>120000</v>
      </c>
      <c r="D177" s="113">
        <f>SUM(D178)</f>
        <v>60000</v>
      </c>
      <c r="E177" s="198" t="s">
        <v>86</v>
      </c>
    </row>
    <row r="178" spans="1:5" ht="34.5" customHeight="1">
      <c r="A178" s="21" t="s">
        <v>6</v>
      </c>
      <c r="B178" s="6"/>
      <c r="C178" s="93">
        <v>120000</v>
      </c>
      <c r="D178" s="59">
        <v>60000</v>
      </c>
      <c r="E178" s="199"/>
    </row>
    <row r="179" spans="1:5" ht="34.5" customHeight="1">
      <c r="A179" s="211" t="s">
        <v>153</v>
      </c>
      <c r="B179" s="212"/>
      <c r="C179" s="148">
        <f>SUM(C180)</f>
        <v>315000</v>
      </c>
      <c r="D179" s="139">
        <f>SUM(D180)</f>
        <v>0</v>
      </c>
      <c r="E179" s="147"/>
    </row>
    <row r="180" spans="1:5" ht="21" customHeight="1">
      <c r="A180" s="178" t="s">
        <v>4</v>
      </c>
      <c r="B180" s="213"/>
      <c r="C180" s="136">
        <f>SUM(C181)</f>
        <v>315000</v>
      </c>
      <c r="D180" s="137">
        <f>SUM(D181)</f>
        <v>0</v>
      </c>
      <c r="E180" s="198" t="s">
        <v>170</v>
      </c>
    </row>
    <row r="181" spans="1:5" ht="17.25" customHeight="1">
      <c r="A181" s="214" t="s">
        <v>90</v>
      </c>
      <c r="B181" s="213"/>
      <c r="C181" s="136">
        <v>315000</v>
      </c>
      <c r="D181" s="137">
        <v>0</v>
      </c>
      <c r="E181" s="199"/>
    </row>
    <row r="182" spans="1:5" ht="29.25" customHeight="1">
      <c r="A182" s="196" t="s">
        <v>53</v>
      </c>
      <c r="B182" s="197"/>
      <c r="C182" s="126">
        <f>SUM(C183)</f>
        <v>13900</v>
      </c>
      <c r="D182" s="126">
        <f>SUM(D183)</f>
        <v>0</v>
      </c>
      <c r="E182" s="16"/>
    </row>
    <row r="183" spans="1:5">
      <c r="A183" s="168" t="s">
        <v>4</v>
      </c>
      <c r="B183" s="169"/>
      <c r="C183" s="113">
        <f>SUM(C184)</f>
        <v>13900</v>
      </c>
      <c r="D183" s="113">
        <f>SUM(D184)</f>
        <v>0</v>
      </c>
      <c r="E183" s="107" t="s">
        <v>68</v>
      </c>
    </row>
    <row r="184" spans="1:5">
      <c r="A184" s="21" t="s">
        <v>6</v>
      </c>
      <c r="B184" s="6"/>
      <c r="C184" s="93">
        <v>13900</v>
      </c>
      <c r="D184" s="59">
        <v>0</v>
      </c>
      <c r="E184" s="122" t="s">
        <v>171</v>
      </c>
    </row>
    <row r="185" spans="1:5" ht="30" customHeight="1">
      <c r="A185" s="196" t="s">
        <v>54</v>
      </c>
      <c r="B185" s="197"/>
      <c r="C185" s="126">
        <f>SUM(C186)</f>
        <v>301476</v>
      </c>
      <c r="D185" s="126">
        <f>SUM(D186)</f>
        <v>9741.6</v>
      </c>
      <c r="E185" s="16"/>
    </row>
    <row r="186" spans="1:5" ht="58.5" customHeight="1">
      <c r="A186" s="46" t="s">
        <v>12</v>
      </c>
      <c r="B186" s="49"/>
      <c r="C186" s="66">
        <v>301476</v>
      </c>
      <c r="D186" s="66">
        <v>9741.6</v>
      </c>
      <c r="E186" s="149" t="s">
        <v>154</v>
      </c>
    </row>
    <row r="187" spans="1:5" ht="39.75" customHeight="1">
      <c r="A187" s="196" t="s">
        <v>55</v>
      </c>
      <c r="B187" s="197"/>
      <c r="C187" s="126">
        <f>SUM(C188+C191)</f>
        <v>80000</v>
      </c>
      <c r="D187" s="126">
        <f>SUM(D188+D191)</f>
        <v>0</v>
      </c>
      <c r="E187" s="16"/>
    </row>
    <row r="188" spans="1:5">
      <c r="A188" s="209" t="s">
        <v>4</v>
      </c>
      <c r="B188" s="210"/>
      <c r="C188" s="113">
        <f>SUM(C189:C190)</f>
        <v>34000</v>
      </c>
      <c r="D188" s="113">
        <f>SUM(D189:D190)</f>
        <v>0</v>
      </c>
      <c r="E188" s="202" t="s">
        <v>155</v>
      </c>
    </row>
    <row r="189" spans="1:5">
      <c r="A189" s="150" t="s">
        <v>5</v>
      </c>
      <c r="B189" s="151"/>
      <c r="C189" s="57">
        <v>4000</v>
      </c>
      <c r="D189" s="130">
        <v>0</v>
      </c>
      <c r="E189" s="203"/>
    </row>
    <row r="190" spans="1:5" ht="19.5" customHeight="1">
      <c r="A190" s="152" t="s">
        <v>6</v>
      </c>
      <c r="B190" s="97"/>
      <c r="C190" s="93">
        <v>30000</v>
      </c>
      <c r="D190" s="59">
        <v>0</v>
      </c>
      <c r="E190" s="204"/>
    </row>
    <row r="191" spans="1:5" ht="36.75" customHeight="1">
      <c r="A191" s="153" t="s">
        <v>12</v>
      </c>
      <c r="B191" s="97"/>
      <c r="C191" s="66">
        <v>46000</v>
      </c>
      <c r="D191" s="66">
        <v>0</v>
      </c>
      <c r="E191" s="143" t="s">
        <v>156</v>
      </c>
    </row>
    <row r="192" spans="1:5" ht="35.25" customHeight="1">
      <c r="A192" s="196" t="s">
        <v>56</v>
      </c>
      <c r="B192" s="197"/>
      <c r="C192" s="126">
        <f>SUM(C193)</f>
        <v>26000</v>
      </c>
      <c r="D192" s="126">
        <f>SUM(D193)</f>
        <v>6000</v>
      </c>
      <c r="E192" s="16"/>
    </row>
    <row r="193" spans="1:5">
      <c r="A193" s="209" t="s">
        <v>4</v>
      </c>
      <c r="B193" s="210"/>
      <c r="C193" s="154">
        <f>SUM(C194)</f>
        <v>26000</v>
      </c>
      <c r="D193" s="154">
        <f>SUM(D194:D194)</f>
        <v>6000</v>
      </c>
      <c r="E193" s="202" t="s">
        <v>87</v>
      </c>
    </row>
    <row r="194" spans="1:5" ht="33.75" customHeight="1">
      <c r="A194" s="152" t="s">
        <v>6</v>
      </c>
      <c r="B194" s="97"/>
      <c r="C194" s="155">
        <v>26000</v>
      </c>
      <c r="D194" s="156">
        <v>6000</v>
      </c>
      <c r="E194" s="204"/>
    </row>
    <row r="195" spans="1:5" ht="47.25" customHeight="1">
      <c r="A195" s="196" t="s">
        <v>57</v>
      </c>
      <c r="B195" s="197"/>
      <c r="C195" s="126">
        <f>SUM(C196)</f>
        <v>100000</v>
      </c>
      <c r="D195" s="126">
        <f>SUM(D196)</f>
        <v>52541.48</v>
      </c>
      <c r="E195" s="16"/>
    </row>
    <row r="196" spans="1:5">
      <c r="A196" s="209" t="s">
        <v>4</v>
      </c>
      <c r="B196" s="210"/>
      <c r="C196" s="154">
        <f>SUM(C197)</f>
        <v>100000</v>
      </c>
      <c r="D196" s="154">
        <f>SUM(D197:D197)</f>
        <v>52541.48</v>
      </c>
      <c r="E196" s="205" t="s">
        <v>172</v>
      </c>
    </row>
    <row r="197" spans="1:5" ht="35.25" customHeight="1">
      <c r="A197" s="152" t="s">
        <v>6</v>
      </c>
      <c r="B197" s="97"/>
      <c r="C197" s="155">
        <v>100000</v>
      </c>
      <c r="D197" s="156">
        <v>52541.48</v>
      </c>
      <c r="E197" s="206"/>
    </row>
    <row r="198" spans="1:5" ht="36" customHeight="1">
      <c r="A198" s="196" t="s">
        <v>58</v>
      </c>
      <c r="B198" s="197"/>
      <c r="C198" s="126">
        <f>SUM(C199)</f>
        <v>85000</v>
      </c>
      <c r="D198" s="126">
        <f>SUM(D199)</f>
        <v>20000</v>
      </c>
      <c r="E198" s="16"/>
    </row>
    <row r="199" spans="1:5" ht="36" customHeight="1">
      <c r="A199" s="207" t="s">
        <v>4</v>
      </c>
      <c r="B199" s="208"/>
      <c r="C199" s="154">
        <f>SUM(C200)</f>
        <v>85000</v>
      </c>
      <c r="D199" s="154">
        <f>SUM(D200:D200)</f>
        <v>20000</v>
      </c>
      <c r="E199" s="198" t="s">
        <v>157</v>
      </c>
    </row>
    <row r="200" spans="1:5" ht="127.5" customHeight="1">
      <c r="A200" s="152" t="s">
        <v>6</v>
      </c>
      <c r="B200" s="97"/>
      <c r="C200" s="155">
        <v>85000</v>
      </c>
      <c r="D200" s="156">
        <v>20000</v>
      </c>
      <c r="E200" s="199"/>
    </row>
    <row r="201" spans="1:5" ht="24" customHeight="1">
      <c r="A201" s="196" t="s">
        <v>59</v>
      </c>
      <c r="B201" s="197"/>
      <c r="C201" s="26">
        <f>SUM(C202)</f>
        <v>30000</v>
      </c>
      <c r="D201" s="26">
        <f>SUM(D202)</f>
        <v>24000</v>
      </c>
      <c r="E201" s="16"/>
    </row>
    <row r="202" spans="1:5">
      <c r="A202" s="178" t="s">
        <v>4</v>
      </c>
      <c r="B202" s="179"/>
      <c r="C202" s="154">
        <f>SUM(C203:C203)</f>
        <v>30000</v>
      </c>
      <c r="D202" s="154">
        <f>SUM(D203:D203)</f>
        <v>24000</v>
      </c>
      <c r="E202" s="198" t="s">
        <v>158</v>
      </c>
    </row>
    <row r="203" spans="1:5" ht="146.25" customHeight="1">
      <c r="A203" s="25" t="s">
        <v>6</v>
      </c>
      <c r="B203" s="6"/>
      <c r="C203" s="155">
        <v>30000</v>
      </c>
      <c r="D203" s="156">
        <v>24000</v>
      </c>
      <c r="E203" s="199"/>
    </row>
    <row r="204" spans="1:5">
      <c r="A204" s="200" t="s">
        <v>60</v>
      </c>
      <c r="B204" s="201"/>
      <c r="C204" s="160">
        <f>SUM(C5+C8+C11+C14+C17+C52+C55+C58+C75+C80+C87+C91+C110+C115+C120+C123+C126+C129+C132+C135+C138+C142+C148+C153+C156+C159+C161+C166+C169+C172+C174+C176+C179+C182+C185+C187+C192+C195+C198+C201)</f>
        <v>36314131.419999994</v>
      </c>
      <c r="D204" s="160">
        <f>SUM(D5+D8+D11+D14+D17+D52+D55+D58+D75+D80+D87+D91+D110+D115+D120+D123+D126+D129+D132+D135+D138+D142+D148+D153+D156+D159+D161+D166+D169+D172+D174+D176+D179+D182+D185+D187+D192+D195+D198+D201)</f>
        <v>9101479.9999999981</v>
      </c>
      <c r="E204" s="161" t="s">
        <v>13</v>
      </c>
    </row>
    <row r="205" spans="1:5">
      <c r="A205" s="2"/>
      <c r="B205" s="2"/>
      <c r="C205" s="28"/>
      <c r="D205" s="28"/>
      <c r="E205" s="2"/>
    </row>
    <row r="206" spans="1:5">
      <c r="A206" s="2"/>
      <c r="B206" s="2"/>
      <c r="C206" s="28"/>
      <c r="D206" s="28"/>
      <c r="E206" s="2"/>
    </row>
    <row r="207" spans="1:5">
      <c r="A207" s="2"/>
      <c r="B207" s="2"/>
      <c r="C207" s="28"/>
      <c r="D207" s="28"/>
      <c r="E207" s="2"/>
    </row>
    <row r="208" spans="1:5">
      <c r="A208" s="2"/>
      <c r="B208" s="2"/>
      <c r="C208" s="28"/>
      <c r="D208" s="28"/>
      <c r="E208" s="2"/>
    </row>
    <row r="209" spans="1:5">
      <c r="A209" s="2"/>
      <c r="B209" s="2"/>
      <c r="C209" s="28"/>
      <c r="D209" s="28"/>
      <c r="E209" s="2"/>
    </row>
    <row r="210" spans="1:5">
      <c r="A210" s="2"/>
      <c r="B210" s="2"/>
      <c r="C210" s="28"/>
      <c r="D210" s="28"/>
      <c r="E210" s="2"/>
    </row>
  </sheetData>
  <mergeCells count="158">
    <mergeCell ref="A122:B122"/>
    <mergeCell ref="E121:E122"/>
    <mergeCell ref="A129:B129"/>
    <mergeCell ref="A183:B183"/>
    <mergeCell ref="A185:B185"/>
    <mergeCell ref="E177:E178"/>
    <mergeCell ref="A154:B154"/>
    <mergeCell ref="A157:B157"/>
    <mergeCell ref="A156:B156"/>
    <mergeCell ref="A151:B151"/>
    <mergeCell ref="A162:B162"/>
    <mergeCell ref="A161:B161"/>
    <mergeCell ref="A124:B124"/>
    <mergeCell ref="A174:B174"/>
    <mergeCell ref="A175:B175"/>
    <mergeCell ref="A123:B123"/>
    <mergeCell ref="A170:B170"/>
    <mergeCell ref="A172:B172"/>
    <mergeCell ref="E124:E125"/>
    <mergeCell ref="E127:E128"/>
    <mergeCell ref="E157:E158"/>
    <mergeCell ref="A166:B166"/>
    <mergeCell ref="A167:B167"/>
    <mergeCell ref="A150:B150"/>
    <mergeCell ref="A126:B126"/>
    <mergeCell ref="A127:B127"/>
    <mergeCell ref="E167:E168"/>
    <mergeCell ref="A130:B130"/>
    <mergeCell ref="A131:B131"/>
    <mergeCell ref="E130:E131"/>
    <mergeCell ref="A132:B132"/>
    <mergeCell ref="A133:B133"/>
    <mergeCell ref="A159:B159"/>
    <mergeCell ref="A160:B160"/>
    <mergeCell ref="E162:E163"/>
    <mergeCell ref="A149:B149"/>
    <mergeCell ref="A153:B153"/>
    <mergeCell ref="A164:B164"/>
    <mergeCell ref="C28:D28"/>
    <mergeCell ref="A31:E31"/>
    <mergeCell ref="C32:E32"/>
    <mergeCell ref="A72:E72"/>
    <mergeCell ref="A73:B73"/>
    <mergeCell ref="A77:B77"/>
    <mergeCell ref="A58:B58"/>
    <mergeCell ref="A59:B59"/>
    <mergeCell ref="A148:B148"/>
    <mergeCell ref="A135:B135"/>
    <mergeCell ref="A136:B136"/>
    <mergeCell ref="A142:B142"/>
    <mergeCell ref="A143:B143"/>
    <mergeCell ref="A139:B139"/>
    <mergeCell ref="A138:B138"/>
    <mergeCell ref="E136:E137"/>
    <mergeCell ref="E143:E146"/>
    <mergeCell ref="A110:B110"/>
    <mergeCell ref="A111:B111"/>
    <mergeCell ref="E112:E114"/>
    <mergeCell ref="A115:B115"/>
    <mergeCell ref="A116:B116"/>
    <mergeCell ref="A120:B120"/>
    <mergeCell ref="A121:B121"/>
    <mergeCell ref="C27:E27"/>
    <mergeCell ref="C29:E29"/>
    <mergeCell ref="C30:E30"/>
    <mergeCell ref="A52:B52"/>
    <mergeCell ref="A53:B53"/>
    <mergeCell ref="A54:B54"/>
    <mergeCell ref="C33:E33"/>
    <mergeCell ref="C34:E34"/>
    <mergeCell ref="C35:D35"/>
    <mergeCell ref="C36:E36"/>
    <mergeCell ref="C37:E37"/>
    <mergeCell ref="E53:E54"/>
    <mergeCell ref="A38:E38"/>
    <mergeCell ref="A40:B40"/>
    <mergeCell ref="A41:B41"/>
    <mergeCell ref="A42:B42"/>
    <mergeCell ref="A43:B43"/>
    <mergeCell ref="A45:E45"/>
    <mergeCell ref="C40:D40"/>
    <mergeCell ref="C44:E44"/>
    <mergeCell ref="C46:D46"/>
    <mergeCell ref="C47:D47"/>
    <mergeCell ref="C48:D48"/>
    <mergeCell ref="C49:D49"/>
    <mergeCell ref="A4:B4"/>
    <mergeCell ref="A5:B5"/>
    <mergeCell ref="A2:E2"/>
    <mergeCell ref="A6:B6"/>
    <mergeCell ref="A7:B7"/>
    <mergeCell ref="C26:E26"/>
    <mergeCell ref="A11:B11"/>
    <mergeCell ref="A12:B12"/>
    <mergeCell ref="A13:B13"/>
    <mergeCell ref="E12:E13"/>
    <mergeCell ref="A17:B17"/>
    <mergeCell ref="A18:B18"/>
    <mergeCell ref="A22:B22"/>
    <mergeCell ref="C25:E25"/>
    <mergeCell ref="E6:E7"/>
    <mergeCell ref="A8:B8"/>
    <mergeCell ref="A9:B9"/>
    <mergeCell ref="E9:E10"/>
    <mergeCell ref="A10:B10"/>
    <mergeCell ref="A24:E24"/>
    <mergeCell ref="A15:B15"/>
    <mergeCell ref="A16:B16"/>
    <mergeCell ref="A14:B14"/>
    <mergeCell ref="E15:E16"/>
    <mergeCell ref="A201:B201"/>
    <mergeCell ref="A202:B202"/>
    <mergeCell ref="E202:E203"/>
    <mergeCell ref="A204:B204"/>
    <mergeCell ref="A169:B169"/>
    <mergeCell ref="E188:E190"/>
    <mergeCell ref="E196:E197"/>
    <mergeCell ref="A198:B198"/>
    <mergeCell ref="A199:B199"/>
    <mergeCell ref="E199:E200"/>
    <mergeCell ref="A187:B187"/>
    <mergeCell ref="A188:B188"/>
    <mergeCell ref="A192:B192"/>
    <mergeCell ref="A193:B193"/>
    <mergeCell ref="A182:B182"/>
    <mergeCell ref="E193:E194"/>
    <mergeCell ref="A195:B195"/>
    <mergeCell ref="A196:B196"/>
    <mergeCell ref="A177:B177"/>
    <mergeCell ref="A179:B179"/>
    <mergeCell ref="A180:B180"/>
    <mergeCell ref="A181:B181"/>
    <mergeCell ref="E180:E181"/>
    <mergeCell ref="A176:B176"/>
    <mergeCell ref="A44:B44"/>
    <mergeCell ref="C41:D41"/>
    <mergeCell ref="C42:D42"/>
    <mergeCell ref="C43:D43"/>
    <mergeCell ref="A92:B92"/>
    <mergeCell ref="A104:B104"/>
    <mergeCell ref="A106:E106"/>
    <mergeCell ref="A107:B107"/>
    <mergeCell ref="A55:B55"/>
    <mergeCell ref="A56:B56"/>
    <mergeCell ref="A70:B70"/>
    <mergeCell ref="A84:E84"/>
    <mergeCell ref="A80:B80"/>
    <mergeCell ref="A81:B81"/>
    <mergeCell ref="E81:E83"/>
    <mergeCell ref="A85:B85"/>
    <mergeCell ref="A87:B87"/>
    <mergeCell ref="A88:B88"/>
    <mergeCell ref="A91:B91"/>
    <mergeCell ref="A75:B75"/>
    <mergeCell ref="A76:B76"/>
    <mergeCell ref="E76:E77"/>
    <mergeCell ref="C50:D50"/>
    <mergeCell ref="C51:D51"/>
  </mergeCells>
  <printOptions horizontalCentered="1"/>
  <pageMargins left="0.11811023622047245" right="0.11811023622047245" top="0.74803149606299213" bottom="0.35433070866141736" header="0.31496062992125984" footer="0.11811023622047245"/>
  <pageSetup paperSize="9" orientation="landscape" r:id="rId1"/>
  <headerFooter>
    <oddFooter>&amp;C&amp;"Arial,Normalny"&amp;9Strona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51"/>
  <sheetViews>
    <sheetView tabSelected="1" topLeftCell="A37" workbookViewId="0">
      <selection activeCell="I52" sqref="I52"/>
    </sheetView>
  </sheetViews>
  <sheetFormatPr defaultRowHeight="15"/>
  <cols>
    <col min="1" max="1" width="5.42578125" customWidth="1"/>
    <col min="2" max="2" width="58.42578125" customWidth="1"/>
    <col min="3" max="3" width="15.5703125" customWidth="1"/>
    <col min="4" max="4" width="12.28515625" customWidth="1"/>
  </cols>
  <sheetData>
    <row r="1" spans="1:4" ht="49.5" customHeight="1"/>
    <row r="2" spans="1:4" s="290" customFormat="1" ht="43.5" customHeight="1">
      <c r="A2" s="288" t="s">
        <v>175</v>
      </c>
      <c r="B2" s="289"/>
      <c r="C2" s="289"/>
      <c r="D2" s="289"/>
    </row>
    <row r="3" spans="1:4" ht="32.25" customHeight="1"/>
    <row r="4" spans="1:4">
      <c r="A4" s="291" t="s">
        <v>176</v>
      </c>
      <c r="B4" s="215" t="s">
        <v>177</v>
      </c>
      <c r="C4" s="215"/>
      <c r="D4" s="215"/>
    </row>
    <row r="5" spans="1:4" ht="13.5" customHeight="1">
      <c r="A5" s="291"/>
      <c r="B5" s="291" t="s">
        <v>0</v>
      </c>
      <c r="C5" s="292" t="s">
        <v>178</v>
      </c>
      <c r="D5" s="293"/>
    </row>
    <row r="6" spans="1:4" ht="12" customHeight="1">
      <c r="A6" s="291"/>
      <c r="B6" s="291"/>
      <c r="C6" s="294" t="s">
        <v>179</v>
      </c>
      <c r="D6" s="295" t="s">
        <v>180</v>
      </c>
    </row>
    <row r="7" spans="1:4">
      <c r="A7" s="296" t="s">
        <v>181</v>
      </c>
      <c r="B7" s="297" t="s">
        <v>182</v>
      </c>
      <c r="C7" s="298">
        <f>SUM(C8:C12)</f>
        <v>552372.0199999999</v>
      </c>
      <c r="D7" s="298">
        <f>SUM(D8:D12)</f>
        <v>0</v>
      </c>
    </row>
    <row r="8" spans="1:4" ht="28.5">
      <c r="A8" s="299"/>
      <c r="B8" s="300" t="s">
        <v>183</v>
      </c>
      <c r="C8" s="301">
        <v>2952</v>
      </c>
      <c r="D8" s="298">
        <v>0</v>
      </c>
    </row>
    <row r="9" spans="1:4" ht="38.25" customHeight="1">
      <c r="A9" s="302"/>
      <c r="B9" s="303" t="s">
        <v>184</v>
      </c>
      <c r="C9" s="301">
        <v>448651.86</v>
      </c>
      <c r="D9" s="298">
        <v>0</v>
      </c>
    </row>
    <row r="10" spans="1:4" ht="24">
      <c r="A10" s="302"/>
      <c r="B10" s="303" t="s">
        <v>185</v>
      </c>
      <c r="C10" s="301">
        <v>65346.84</v>
      </c>
      <c r="D10" s="304"/>
    </row>
    <row r="11" spans="1:4" ht="36">
      <c r="A11" s="302"/>
      <c r="B11" s="303" t="s">
        <v>186</v>
      </c>
      <c r="C11" s="301">
        <v>8013.09</v>
      </c>
      <c r="D11" s="298">
        <v>0</v>
      </c>
    </row>
    <row r="12" spans="1:4" ht="48">
      <c r="A12" s="302"/>
      <c r="B12" s="303" t="s">
        <v>187</v>
      </c>
      <c r="C12" s="301">
        <v>27408.23</v>
      </c>
      <c r="D12" s="298"/>
    </row>
    <row r="13" spans="1:4">
      <c r="A13" s="296" t="s">
        <v>188</v>
      </c>
      <c r="B13" s="305" t="s">
        <v>189</v>
      </c>
      <c r="C13" s="298">
        <f>SUM(C14:C18)</f>
        <v>198585.41</v>
      </c>
      <c r="D13" s="298">
        <v>0</v>
      </c>
    </row>
    <row r="14" spans="1:4" ht="13.5" customHeight="1">
      <c r="A14" s="306"/>
      <c r="B14" s="303" t="s">
        <v>190</v>
      </c>
      <c r="C14" s="304">
        <v>149771.47</v>
      </c>
      <c r="D14" s="298">
        <v>0</v>
      </c>
    </row>
    <row r="15" spans="1:4">
      <c r="A15" s="302"/>
      <c r="B15" s="303" t="s">
        <v>191</v>
      </c>
      <c r="C15" s="301">
        <v>31025</v>
      </c>
      <c r="D15" s="298">
        <v>0</v>
      </c>
    </row>
    <row r="16" spans="1:4">
      <c r="A16" s="302"/>
      <c r="B16" s="303" t="s">
        <v>192</v>
      </c>
      <c r="C16" s="301">
        <v>9044.94</v>
      </c>
      <c r="D16" s="298">
        <v>0</v>
      </c>
    </row>
    <row r="17" spans="1:4">
      <c r="A17" s="302"/>
      <c r="B17" s="303" t="s">
        <v>193</v>
      </c>
      <c r="C17" s="301">
        <v>3734</v>
      </c>
      <c r="D17" s="298">
        <v>0</v>
      </c>
    </row>
    <row r="18" spans="1:4">
      <c r="A18" s="302"/>
      <c r="B18" s="303" t="s">
        <v>194</v>
      </c>
      <c r="C18" s="301">
        <v>5010</v>
      </c>
      <c r="D18" s="298"/>
    </row>
    <row r="19" spans="1:4" ht="16.5" customHeight="1">
      <c r="A19" s="296" t="s">
        <v>195</v>
      </c>
      <c r="B19" s="305" t="s">
        <v>196</v>
      </c>
      <c r="C19" s="298">
        <f>SUM(C20:C22)</f>
        <v>46255.38</v>
      </c>
      <c r="D19" s="298">
        <v>0</v>
      </c>
    </row>
    <row r="20" spans="1:4">
      <c r="A20" s="306"/>
      <c r="B20" s="305" t="s">
        <v>197</v>
      </c>
      <c r="C20" s="304">
        <v>33664.31</v>
      </c>
      <c r="D20" s="298"/>
    </row>
    <row r="21" spans="1:4">
      <c r="A21" s="302"/>
      <c r="B21" s="303" t="s">
        <v>198</v>
      </c>
      <c r="C21" s="301">
        <v>12000</v>
      </c>
      <c r="D21" s="298">
        <v>0</v>
      </c>
    </row>
    <row r="22" spans="1:4">
      <c r="A22" s="307"/>
      <c r="B22" s="303" t="s">
        <v>199</v>
      </c>
      <c r="C22" s="301">
        <v>591.07000000000005</v>
      </c>
      <c r="D22" s="298">
        <v>0</v>
      </c>
    </row>
    <row r="23" spans="1:4">
      <c r="A23" s="308" t="s">
        <v>200</v>
      </c>
      <c r="B23" s="305" t="s">
        <v>201</v>
      </c>
      <c r="C23" s="298">
        <f>SUM(C24:C28)</f>
        <v>132044.16</v>
      </c>
      <c r="D23" s="298">
        <v>0</v>
      </c>
    </row>
    <row r="24" spans="1:4" ht="14.25" customHeight="1">
      <c r="A24" s="299"/>
      <c r="B24" s="303" t="s">
        <v>202</v>
      </c>
      <c r="C24" s="304">
        <v>62140.66</v>
      </c>
      <c r="D24" s="298">
        <v>0</v>
      </c>
    </row>
    <row r="25" spans="1:4" ht="12.75" customHeight="1">
      <c r="A25" s="302"/>
      <c r="B25" s="303" t="s">
        <v>203</v>
      </c>
      <c r="C25" s="301">
        <v>25000</v>
      </c>
      <c r="D25" s="298">
        <v>0</v>
      </c>
    </row>
    <row r="26" spans="1:4" ht="16.5" customHeight="1">
      <c r="A26" s="302"/>
      <c r="B26" s="303" t="s">
        <v>204</v>
      </c>
      <c r="C26" s="304">
        <v>42034.68</v>
      </c>
      <c r="D26" s="298"/>
    </row>
    <row r="27" spans="1:4" ht="16.5" customHeight="1">
      <c r="A27" s="302"/>
      <c r="B27" s="303" t="s">
        <v>205</v>
      </c>
      <c r="C27" s="304">
        <v>34.14</v>
      </c>
      <c r="D27" s="298"/>
    </row>
    <row r="28" spans="1:4" ht="16.5" customHeight="1">
      <c r="A28" s="307"/>
      <c r="B28" s="303" t="s">
        <v>206</v>
      </c>
      <c r="C28" s="304">
        <v>2834.68</v>
      </c>
      <c r="D28" s="298"/>
    </row>
    <row r="29" spans="1:4">
      <c r="A29" s="296" t="s">
        <v>207</v>
      </c>
      <c r="B29" s="305" t="s">
        <v>208</v>
      </c>
      <c r="C29" s="298">
        <f>SUM(C30:C32)</f>
        <v>15313.54</v>
      </c>
      <c r="D29" s="298">
        <v>0</v>
      </c>
    </row>
    <row r="30" spans="1:4">
      <c r="A30" s="309"/>
      <c r="B30" s="303" t="s">
        <v>209</v>
      </c>
      <c r="C30" s="301">
        <v>15196.28</v>
      </c>
      <c r="D30" s="298">
        <v>0</v>
      </c>
    </row>
    <row r="31" spans="1:4">
      <c r="A31" s="310"/>
      <c r="B31" s="303" t="s">
        <v>210</v>
      </c>
      <c r="C31" s="301">
        <v>4.95</v>
      </c>
      <c r="D31" s="298">
        <v>0</v>
      </c>
    </row>
    <row r="32" spans="1:4" ht="39" customHeight="1">
      <c r="A32" s="311"/>
      <c r="B32" s="303" t="s">
        <v>211</v>
      </c>
      <c r="C32" s="301">
        <v>112.31</v>
      </c>
      <c r="D32" s="298">
        <v>0</v>
      </c>
    </row>
    <row r="33" spans="1:11">
      <c r="A33" s="312"/>
      <c r="B33" s="296" t="s">
        <v>212</v>
      </c>
      <c r="C33" s="313">
        <f>SUM(C7+C13+C19+C23+C29)</f>
        <v>944570.51</v>
      </c>
      <c r="D33" s="298">
        <f>SUM(D7)</f>
        <v>0</v>
      </c>
    </row>
    <row r="34" spans="1:11">
      <c r="A34" s="314"/>
      <c r="B34" s="315"/>
      <c r="C34" s="314"/>
      <c r="D34" s="314"/>
    </row>
    <row r="35" spans="1:11" ht="102" customHeight="1">
      <c r="A35" s="314"/>
      <c r="B35" s="315"/>
      <c r="C35" s="314"/>
      <c r="D35" s="314"/>
    </row>
    <row r="36" spans="1:11" ht="89.25" hidden="1" customHeight="1"/>
    <row r="37" spans="1:11">
      <c r="A37" s="291" t="s">
        <v>176</v>
      </c>
      <c r="B37" s="215" t="s">
        <v>213</v>
      </c>
      <c r="C37" s="215"/>
      <c r="D37" s="215"/>
    </row>
    <row r="38" spans="1:11">
      <c r="A38" s="291"/>
      <c r="B38" s="291" t="s">
        <v>0</v>
      </c>
      <c r="C38" s="292" t="s">
        <v>178</v>
      </c>
      <c r="D38" s="293"/>
    </row>
    <row r="39" spans="1:11">
      <c r="A39" s="291"/>
      <c r="B39" s="291"/>
      <c r="C39" s="294" t="s">
        <v>179</v>
      </c>
      <c r="D39" s="295" t="s">
        <v>180</v>
      </c>
    </row>
    <row r="40" spans="1:11">
      <c r="A40" s="316" t="s">
        <v>181</v>
      </c>
      <c r="B40" s="303" t="s">
        <v>214</v>
      </c>
      <c r="C40" s="298">
        <f>SUM(C41:C42)</f>
        <v>467617.74</v>
      </c>
      <c r="D40" s="313">
        <f>SUM(D41:D42)</f>
        <v>306809.46000000002</v>
      </c>
    </row>
    <row r="41" spans="1:11" ht="15" customHeight="1">
      <c r="A41" s="317"/>
      <c r="B41" s="318" t="s">
        <v>215</v>
      </c>
      <c r="C41" s="319">
        <v>263006.48</v>
      </c>
      <c r="D41" s="319">
        <v>262293.76000000001</v>
      </c>
    </row>
    <row r="42" spans="1:11">
      <c r="A42" s="320"/>
      <c r="B42" s="318" t="s">
        <v>216</v>
      </c>
      <c r="C42" s="319">
        <v>204611.26</v>
      </c>
      <c r="D42" s="319">
        <v>44515.7</v>
      </c>
    </row>
    <row r="43" spans="1:11" ht="36">
      <c r="A43" s="321" t="s">
        <v>188</v>
      </c>
      <c r="B43" s="303" t="s">
        <v>217</v>
      </c>
      <c r="C43" s="298">
        <v>8418.32</v>
      </c>
      <c r="D43" s="313">
        <v>8418.32</v>
      </c>
    </row>
    <row r="44" spans="1:11" ht="43.5" customHeight="1">
      <c r="A44" s="321" t="s">
        <v>195</v>
      </c>
      <c r="B44" s="322" t="s">
        <v>218</v>
      </c>
      <c r="C44" s="323">
        <v>14519305.07</v>
      </c>
      <c r="D44" s="324"/>
    </row>
    <row r="45" spans="1:11">
      <c r="A45" s="316" t="s">
        <v>200</v>
      </c>
      <c r="B45" s="322" t="s">
        <v>219</v>
      </c>
      <c r="C45" s="325">
        <v>2776894.69</v>
      </c>
      <c r="D45" s="324"/>
    </row>
    <row r="46" spans="1:11" ht="36.75">
      <c r="A46" s="326" t="s">
        <v>207</v>
      </c>
      <c r="B46" s="322" t="s">
        <v>220</v>
      </c>
      <c r="C46" s="327">
        <v>3583.33</v>
      </c>
      <c r="D46" s="328"/>
      <c r="E46" s="329"/>
      <c r="F46" s="330"/>
      <c r="G46" s="330"/>
      <c r="H46" s="330"/>
      <c r="I46" s="331"/>
      <c r="J46" s="331"/>
      <c r="K46" s="331"/>
    </row>
    <row r="47" spans="1:11">
      <c r="A47" s="326">
        <v>6</v>
      </c>
      <c r="B47" s="322" t="s">
        <v>221</v>
      </c>
      <c r="C47" s="327">
        <v>3254.03</v>
      </c>
      <c r="D47" s="328"/>
      <c r="E47" s="329"/>
      <c r="F47" s="330"/>
      <c r="G47" s="330"/>
      <c r="H47" s="330"/>
      <c r="I47" s="331"/>
      <c r="J47" s="331"/>
      <c r="K47" s="331"/>
    </row>
    <row r="48" spans="1:11" ht="24.75">
      <c r="A48" s="326">
        <v>7</v>
      </c>
      <c r="B48" s="322" t="s">
        <v>222</v>
      </c>
      <c r="C48" s="327">
        <v>34013.53</v>
      </c>
      <c r="D48" s="328">
        <v>0</v>
      </c>
      <c r="F48" s="330"/>
      <c r="G48" s="330"/>
      <c r="H48" s="330"/>
    </row>
    <row r="49" spans="1:4">
      <c r="A49" s="332"/>
      <c r="B49" s="333" t="s">
        <v>212</v>
      </c>
      <c r="C49" s="327">
        <f>SUM(C40+C43+C44+C45+C46+C47+C48)</f>
        <v>17813086.710000001</v>
      </c>
      <c r="D49" s="327">
        <f>SUM(D40+D43+D46+D48)</f>
        <v>315227.78000000003</v>
      </c>
    </row>
    <row r="51" spans="1:4" s="335" customFormat="1" ht="11.25">
      <c r="A51" s="334" t="s">
        <v>223</v>
      </c>
      <c r="B51" s="334"/>
      <c r="C51" s="334"/>
      <c r="D51" s="334"/>
    </row>
  </sheetData>
  <mergeCells count="10">
    <mergeCell ref="A51:D51"/>
    <mergeCell ref="A2:D2"/>
    <mergeCell ref="A4:A6"/>
    <mergeCell ref="B4:D4"/>
    <mergeCell ref="B5:B6"/>
    <mergeCell ref="C5:D5"/>
    <mergeCell ref="A37:A39"/>
    <mergeCell ref="B37:D37"/>
    <mergeCell ref="B38:B39"/>
    <mergeCell ref="C38:D38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Wydatki</vt:lpstr>
      <vt:lpstr>Zobowiązania, należności</vt:lpstr>
      <vt:lpstr>Wydatki!Tytuły_wydruku</vt:lpstr>
      <vt:lpstr>'Zobowiązania, należności'!Tytuły_wydruku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2016-08-18T05:57:27Z</dcterms:modified>
</cp:coreProperties>
</file>