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activeTab="1"/>
  </bookViews>
  <sheets>
    <sheet name="Wydatki" sheetId="1" r:id="rId1"/>
    <sheet name="Zobowiązania, należności" sheetId="2" r:id="rId2"/>
  </sheets>
  <definedNames>
    <definedName name="_xlnm.Print_Titles" localSheetId="0">Wydatki!$4:$4</definedName>
    <definedName name="_xlnm.Print_Titles" localSheetId="1">'Zobowiązania, należności'!$39:$41</definedName>
  </definedNames>
  <calcPr calcId="125725"/>
  <fileRecoveryPr autoRecover="0"/>
</workbook>
</file>

<file path=xl/calcChain.xml><?xml version="1.0" encoding="utf-8"?>
<calcChain xmlns="http://schemas.openxmlformats.org/spreadsheetml/2006/main">
  <c r="D42" i="2"/>
  <c r="D51" s="1"/>
  <c r="C42"/>
  <c r="C51" s="1"/>
  <c r="C31"/>
  <c r="C26"/>
  <c r="C19"/>
  <c r="C12"/>
  <c r="D7"/>
  <c r="D35" s="1"/>
  <c r="C7"/>
  <c r="C35" s="1"/>
  <c r="D177" i="1" l="1"/>
  <c r="C136"/>
  <c r="D174" l="1"/>
  <c r="D208"/>
  <c r="C208"/>
  <c r="D178"/>
  <c r="D224" s="1"/>
  <c r="C178"/>
  <c r="C177" s="1"/>
  <c r="D150"/>
  <c r="D149" s="1"/>
  <c r="C122" l="1"/>
  <c r="C121" s="1"/>
  <c r="C79" l="1"/>
  <c r="D206" l="1"/>
  <c r="C206"/>
  <c r="D201"/>
  <c r="D200" s="1"/>
  <c r="C201"/>
  <c r="C200" s="1"/>
  <c r="D222" l="1"/>
  <c r="D221" s="1"/>
  <c r="C222"/>
  <c r="C221" s="1"/>
  <c r="D219"/>
  <c r="D218" s="1"/>
  <c r="C219"/>
  <c r="C218" s="1"/>
  <c r="D216"/>
  <c r="D215" s="1"/>
  <c r="C216"/>
  <c r="C215" s="1"/>
  <c r="D213"/>
  <c r="D212" s="1"/>
  <c r="C213"/>
  <c r="C212" s="1"/>
  <c r="D209"/>
  <c r="C209"/>
  <c r="D204"/>
  <c r="D203" s="1"/>
  <c r="C204"/>
  <c r="C203" s="1"/>
  <c r="D198"/>
  <c r="D197" s="1"/>
  <c r="C198"/>
  <c r="C197" s="1"/>
  <c r="D188"/>
  <c r="C188"/>
  <c r="C175"/>
  <c r="C174" s="1"/>
  <c r="D172"/>
  <c r="D171" s="1"/>
  <c r="C172"/>
  <c r="C171" s="1"/>
  <c r="D168"/>
  <c r="D167" s="1"/>
  <c r="C168"/>
  <c r="C167" s="1"/>
  <c r="D165"/>
  <c r="D164" s="1"/>
  <c r="C165"/>
  <c r="C164" s="1"/>
  <c r="D162"/>
  <c r="D161" s="1"/>
  <c r="C162"/>
  <c r="C161" s="1"/>
  <c r="C150"/>
  <c r="C149" s="1"/>
  <c r="C224" s="1"/>
  <c r="D145"/>
  <c r="D144" s="1"/>
  <c r="C145"/>
  <c r="C144" s="1"/>
  <c r="D141"/>
  <c r="D140" s="1"/>
  <c r="C141"/>
  <c r="C140" s="1"/>
  <c r="D137"/>
  <c r="D136" s="1"/>
  <c r="C137"/>
  <c r="D134"/>
  <c r="D133" s="1"/>
  <c r="C134"/>
  <c r="C133" s="1"/>
  <c r="D131"/>
  <c r="D130" s="1"/>
  <c r="C131"/>
  <c r="C130" s="1"/>
  <c r="D128"/>
  <c r="D127" s="1"/>
  <c r="C128"/>
  <c r="C127" s="1"/>
  <c r="D125"/>
  <c r="D124" s="1"/>
  <c r="C125"/>
  <c r="C124" s="1"/>
  <c r="D119"/>
  <c r="D118" s="1"/>
  <c r="C119"/>
  <c r="C118" s="1"/>
  <c r="D113"/>
  <c r="C113"/>
  <c r="D109"/>
  <c r="D108" s="1"/>
  <c r="C109"/>
  <c r="C108" s="1"/>
  <c r="D94"/>
  <c r="D90" s="1"/>
  <c r="D89" s="1"/>
  <c r="C89"/>
  <c r="D86"/>
  <c r="C86"/>
  <c r="D85"/>
  <c r="C85"/>
  <c r="D79"/>
  <c r="D78" s="1"/>
  <c r="C78"/>
  <c r="D72"/>
  <c r="D71" s="1"/>
  <c r="C72"/>
  <c r="C71" s="1"/>
  <c r="D58"/>
  <c r="C54"/>
  <c r="D52"/>
  <c r="D51" s="1"/>
  <c r="C52"/>
  <c r="C51" s="1"/>
  <c r="D15"/>
  <c r="D14" s="1"/>
  <c r="C14"/>
  <c r="D12"/>
  <c r="D11" s="1"/>
  <c r="C12"/>
  <c r="C11" s="1"/>
  <c r="D9"/>
  <c r="D8" s="1"/>
  <c r="C8"/>
  <c r="D6"/>
  <c r="D5" s="1"/>
  <c r="C6"/>
  <c r="C5" s="1"/>
  <c r="D55" l="1"/>
  <c r="D54" s="1"/>
</calcChain>
</file>

<file path=xl/sharedStrings.xml><?xml version="1.0" encoding="utf-8"?>
<sst xmlns="http://schemas.openxmlformats.org/spreadsheetml/2006/main" count="427" uniqueCount="234">
  <si>
    <t>Wyszczególnienie</t>
  </si>
  <si>
    <t>Plan</t>
  </si>
  <si>
    <t>Wykonanie</t>
  </si>
  <si>
    <t>Uwagi</t>
  </si>
  <si>
    <t>Wydatki bieżące, w tym</t>
  </si>
  <si>
    <t xml:space="preserve">  wynagrodzenia</t>
  </si>
  <si>
    <t xml:space="preserve">  pozostałe wydatki bieżące</t>
  </si>
  <si>
    <t>Dział 020 - Leśnictwo,
rozdział 02002 - Nadzór nad gospodarką leśną</t>
  </si>
  <si>
    <t>Dział 600 - Transport i łączność,
rozdział 60014 - Drogi publiczne powiatowe</t>
  </si>
  <si>
    <t xml:space="preserve">  remonty + koszty materiałów</t>
  </si>
  <si>
    <t xml:space="preserve">  media</t>
  </si>
  <si>
    <t>energia elektryczna</t>
  </si>
  <si>
    <t>Wydatki inwestycyjne</t>
  </si>
  <si>
    <t>x</t>
  </si>
  <si>
    <t>liczba osób, podmiotów objętych projektem</t>
  </si>
  <si>
    <t>założenia projektu</t>
  </si>
  <si>
    <t>całkowita wartość projektu</t>
  </si>
  <si>
    <t>stopień zaawansowania</t>
  </si>
  <si>
    <t>osiągnięte efekty</t>
  </si>
  <si>
    <t>przewidziane efekty w dalszej realizacji projektu</t>
  </si>
  <si>
    <t>Dział 700 - Gospodarka mieszkaniowa,
rozdział 70005 - Gospodarka gruntami i nieruchomościami</t>
  </si>
  <si>
    <t xml:space="preserve">  pochodne od wynagrodzeń</t>
  </si>
  <si>
    <t>ogółem, w tym:</t>
  </si>
  <si>
    <t>energia cieplna</t>
  </si>
  <si>
    <t xml:space="preserve">woda </t>
  </si>
  <si>
    <t>ścieki</t>
  </si>
  <si>
    <t xml:space="preserve">  Ilość zużycia :</t>
  </si>
  <si>
    <t>Stan zatrudnienia</t>
  </si>
  <si>
    <t>Pracownicy</t>
  </si>
  <si>
    <t>Liczba stanowisk</t>
  </si>
  <si>
    <t>Liczba etatów</t>
  </si>
  <si>
    <t>Dział 750 - Administracja publiczna,
rozdział 75011 - Urzędy wojewódzkie</t>
  </si>
  <si>
    <t>Dział 750 - Administracja publiczna,
rozdział 75019 - Rady powiatów</t>
  </si>
  <si>
    <t xml:space="preserve">  świadczenia na rzecz osób fizycznych</t>
  </si>
  <si>
    <t>Dział 750 - Administracja publiczna,
rozdział 75020 - Starostwa powiatowe</t>
  </si>
  <si>
    <t>Obsługa</t>
  </si>
  <si>
    <t>Dział 750 - Administracja publiczna,
rozdział 75045 - Kwalifikacja wojskowa</t>
  </si>
  <si>
    <t>Dział 754 -  Bezpieczeństwo publiczne i ochrona przeciwpożarowa,
rozdział 75421 - Zarządzanie kryzysowe</t>
  </si>
  <si>
    <t>Dział 754 -  Bezpieczeństwo publiczne i ochrona przeciwpożarowa,
rozdział 75495 - Pozostała działalność</t>
  </si>
  <si>
    <t>Dział 757 -  Obsługa długu publicznego,
rozdział 75702 - Obsługa papierów wartościowych, kredytów i pożyczek jednostek samorządu terytorialnego</t>
  </si>
  <si>
    <t>Dział 758 - Różne rozliczenia,
rozdział 75818 - Rezerwy ogólne i celowe</t>
  </si>
  <si>
    <t>Dział 801 - Oświata i wychowanie,
rozdział 80130 - Szkoły zawodowe</t>
  </si>
  <si>
    <t>Dział 801 - Oświata i wychowanie,
rozdział 80195 - Pozostała działalność</t>
  </si>
  <si>
    <t>Zasądzona renta dla poszkodowanego pacjenta.</t>
  </si>
  <si>
    <t>Dział 851 - Ochrona zdrowia,
rozdział 85111 - Szpitale ogólne</t>
  </si>
  <si>
    <t>Dział 851 - Ochrona zdrowia,
rozdział 85178 - Usuwanie skutków klęsk żywiołowych</t>
  </si>
  <si>
    <t>Dział 851 - Ochrona zdrowia,
rozdział 85195 - Pozostała działalność</t>
  </si>
  <si>
    <t>Dział 852 - Pomoc społeczna,
rozdział 85202 - Domy pomocy społecznej</t>
  </si>
  <si>
    <t>Dział 853 - Pozostałe zadania w zakresie polityki społecznej,
rozdział 85311 - Rehabilitacja zawodowa i społeczna osób niepełnosprawnych</t>
  </si>
  <si>
    <t xml:space="preserve">Dofinansowanie Powiatu 10 % kosztów funkcjonowania Warsztatów Terapii Zajęciowej w Gryfinie -  </t>
  </si>
  <si>
    <t>Dział 853 - Pozostałe zadania w zakresie polityki społecznej,
rozdział 85395 - Pozostała działalność</t>
  </si>
  <si>
    <t>Dział 854 - Edukacyjna opieka wychowawcza,
rozdział 85407 - Placówki wychowania pozaszkolnego</t>
  </si>
  <si>
    <t>Dział 854 - Edukacyjna opieka wychowawcza,
rozdział 85495 - Pozostała działalność</t>
  </si>
  <si>
    <t xml:space="preserve">Dział 900 - Gospodarka komunalna i ochrona środowiska,
rozdział 90095 - Pozostała działalność </t>
  </si>
  <si>
    <t xml:space="preserve">Dział 921 - Kultura i ochrona dziedzictwa narodowego,
rozdział 92116 - Biblioteki </t>
  </si>
  <si>
    <t xml:space="preserve">Dział 921 - Kultura i ochrona dziedzictwa narodowego,
rozdział 92120 - Ochrona zabytków i opieka nad zabytkami </t>
  </si>
  <si>
    <t xml:space="preserve">Dział 921 - Kultura i ochrona dziedzictwa narodowego,
rozdział 92195 - Pozostała działalność </t>
  </si>
  <si>
    <t xml:space="preserve">Dział 926 - Kultura fizyczna,
rozdział 92695 - Pozostała działalność </t>
  </si>
  <si>
    <t>Ogółem wydatki</t>
  </si>
  <si>
    <t>Dział 630 - Turystyka,
rozdział 63003 - Zadania w zakresie upowszechniania turystyki</t>
  </si>
  <si>
    <t>Dział 010 - Rolnictwo i łowiectwo,
rozdział 01005 - Prace geodezyjno - urządzeniowe na potrzeby rolnictwa</t>
  </si>
  <si>
    <t>odpady stałe</t>
  </si>
  <si>
    <t>Merytoryczni</t>
  </si>
  <si>
    <t>Dział 852 - Pomoc społeczna,
rozdział 85295 - Pozostała działalność</t>
  </si>
  <si>
    <t xml:space="preserve">Planowane środki przeznaczone na stypendia Rady Powiatu za wybitne wyniki oraz </t>
  </si>
  <si>
    <t>Dział 750 - Administracja publiczna,
rozdział 75075 - Promocja jednostek samorządu terytorialnego</t>
  </si>
  <si>
    <t>Zarezerwowane środki na usuwanie skutków klęsk żywiołowych (np. przewóz zwłok z miejsc publicznych).</t>
  </si>
  <si>
    <t xml:space="preserve"> Realizacja akcji profilaktyczno-medycznej 'Białe Soboty" w Powiecie Gryfińskim.</t>
  </si>
  <si>
    <t xml:space="preserve">   -</t>
  </si>
  <si>
    <t>Wydatki bieżące, w tym:</t>
  </si>
  <si>
    <t>gaz</t>
  </si>
  <si>
    <t>Zadanie zlecone. Wydatki związane z obsługą administracyjną zadań zleconych z zakresu administracji rządowej oraz innych zadań zleconych ustawami.</t>
  </si>
  <si>
    <t>Diety i zwrot kosztów podróży radnych.</t>
  </si>
  <si>
    <t>Ekwiwalent za pranie odzieży ochronnej, zwrot za okulary korygujące wzrok dla pracowników.</t>
  </si>
  <si>
    <t>Składki ubezpieczenia społecznego i na Fundusz Pracy.</t>
  </si>
  <si>
    <t xml:space="preserve">                              -</t>
  </si>
  <si>
    <t>Dotacja na realizację porozumienia z Gminą Gryfino o powierzeniu Młodzieżowemu Ośrodkowi Sportowemu w Gryfinie wykonywania zadań o charakterze ponadgminnym w zakresie kultury fizycznej (kształtować i promować nawyki czynnego wypoczynku oraz podnosić sprawność fizyczną dzieci i młodzieży poprzez organizację współzawodnictwa sportowego na szczeblu powiatowym).</t>
  </si>
  <si>
    <t>Wydatki bieżace, w tym</t>
  </si>
  <si>
    <t>pozostałe wydatki bieżące</t>
  </si>
  <si>
    <t>Dział 710 - Działalność usługowa,
rozdział 71012 - Zadania z zakresu geodezji i kartografii</t>
  </si>
  <si>
    <t>wynagrodzenia</t>
  </si>
  <si>
    <t>pochodne od wynagrodzeń</t>
  </si>
  <si>
    <t>-</t>
  </si>
  <si>
    <t>Składki członkowskie dla Związku Celowego Powiatów Województwa Zachodniopomorskiego, Związku Powiatów Polskich oraz Stowarzyszenia Gmin Polskich Euroregionu Pomerania i Stowarzyszenia Dolnoodrzańskiej Inicjatywy Rozwoju Obszarów Wiejskich, sprzątanie pomieszczeń biurowych (część),  artykuły spożywcze na planowane spotkania radnych.</t>
  </si>
  <si>
    <t>Dział 600- Transport i łączność
rozdział 60004- Lokalny transport zbiorowy</t>
  </si>
  <si>
    <t>Dział 755-Wymiar sprawiedliwosci
rozdział 75515- Nieodpłatna pomoc prawna</t>
  </si>
  <si>
    <t>Planowane sfinansowanie nadzoru nad lasami niestanowiącymi własności Skarbu Państwa na terenie Powiatu na podstawie porozumień z Nadleśnictwami Różańsko, Dębno, Myślibórz, Gryfino, Mieszkowice i Chojna.</t>
  </si>
  <si>
    <t>Dział 854-Edukacyjna opieka wychowawcza
rozdział 85411-Domy wczasów dziecięcych</t>
  </si>
  <si>
    <t>Dział 854-Edukacyjna opieka wychowawcza
rozdział 85403-Specjalne ośrodki szkolno-wychowawcze</t>
  </si>
  <si>
    <t>Starostwo Powiatowe w Gryfinie - wykonanie wydatków za I półrocze 2017 r.</t>
  </si>
  <si>
    <r>
      <t xml:space="preserve"> (0,33)*6=1,98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dotyczy opłaty za gospodarowanie odpadami</t>
    </r>
  </si>
  <si>
    <t xml:space="preserve"> 2370 KWh    -  sygnalizacja świetlna.</t>
  </si>
  <si>
    <t>1) Remont nawierzchni drogi 1368 w m.Żórawki- 6.642,00 zł. 2) Remont czastkowy dróg powiatowych zad.I gminy Gryfino,Stare Czarnowo,Widuchowa- 128.912,56 zł, 3) Remont czastkowy dróg powiatowych zad.II gminy Banie, Chojna,Trzcińsko-Zdrój-70.200,95 zł, 4) Remont czastkowy dróg powiatowych zad.III gminy Moryń, Mieszkowice, Cedynia- 66.124,93 zł.</t>
  </si>
  <si>
    <r>
      <rPr>
        <u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Dotacje dla gmin na bieżące utryzymanie ulic powiatowych (Banie, Cedynia, Chojna, Moryń, Trzcińsko-Zdrój, Mieszkowice) - 91.120,00zł); utrzymanie dróg i ulic powiatowych: zimowe (633.504,53 zł)</t>
    </r>
    <r>
      <rPr>
        <sz val="8"/>
        <color rgb="FFFF0000"/>
        <rFont val="Arial"/>
        <family val="2"/>
        <charset val="238"/>
      </rPr>
      <t xml:space="preserve">, </t>
    </r>
    <r>
      <rPr>
        <sz val="8"/>
        <rFont val="Arial"/>
        <family val="2"/>
        <charset val="238"/>
      </rPr>
      <t>bieżące-189.387,63 zł),</t>
    </r>
    <r>
      <rPr>
        <sz val="8"/>
        <color rgb="FFFF0000"/>
        <rFont val="Arial"/>
        <family val="2"/>
        <charset val="238"/>
      </rPr>
      <t xml:space="preserve">  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dzierżawa gruntu pod separator - 1.230,79 zł;wykonanie mapy topograficznej Powiatu- 1.320,00 zł,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utrzymanie zieleni przydrożnej (wycinka, podcinka drzew i krzewów, koszenie poboczy, nasadzenia) - 139.444,84 zł;</t>
    </r>
    <r>
      <rPr>
        <u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opróżnianie koszy,wywóz odpadów,utylizacja wód opadowych-28.579,09 zł, wywóz i utylizacja martwej zwierzyny- 125,33 zł.zaliczki na wydatki komornicze,koszty upomnienia,opłata sądowa-321,60zł.</t>
    </r>
    <r>
      <rPr>
        <u/>
        <sz val="8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2. Poprawa systemu odwodnienia dróg powiatowych- 984,00 zł;  likwidacja dzikich wysypisk 40.983,76 zł..</t>
    </r>
  </si>
  <si>
    <t>Wykonanie usług w publicznym transporcie zbiorowym</t>
  </si>
  <si>
    <t>Wydatki dotyczą zadań: Poprawa bezpieczeństwa ruchu drogowego m.in. Przebudowa i modernizacja dróg stanowiących trasy dojazdowe do szkół, w tym dokumentacja techniczna pl- 329.300,01 zł,wyk.-29.821,47 zł. Przebudowa drogi pow. 1404Z Trzcińsko- Zdrój- Białęgi pl.-1.140.000,00 zł. Przebudowa drogi pow. nr 1384Z Kłodowo-Trzcińsko Zdrój-Warnice pl.- 840.000,00 zł. Przebudowa mostu w ciągu ul. Mickiewicza w Chojnie wraz z dojazdami pl.-1.337.999,99 zl, wyk.-87.999,99 zł. Przebudowa ul.Armii Krajowej w Gryfinie pl.- 4.000.000,00 zł. wyk.-16.974,00 zł. Roboty drogowe na dr.pow. w gm. Mieszkowice, przebudowa chodników, modrnizacja nawierzchni pl.-200.000,00zł.  Roboty drogowe na dr.pow. w gm.Cedynia, przebudowa chodników, modrnizacja nawierzchni pl.- 400.000,00 zł. Roboty drogowe na dr.pow. w gm.Moryń, przebudowa chodników, modrnizacja nawierzchni pl.-80.000,00 zł. Roboty drogowe na dr.pow. w gm.Trzcińsko Zdrój, przebudowa chodników, modrnizacja nawierzchni pl.-60.000,00 zł. Dotacja- Przebudowa ulic Limanowskiego, Staszica, Mazurskiej w Gryfinie pl. 500.000,00 zł. Dotacja- Przebudowa chodników w ciągu dróg pow. na terenie gmin pl.- 100.000,00zł.</t>
  </si>
  <si>
    <t>Projekty zewnętrzne:. I. Przebudowa ulicy Armii Krajowej w Gryfinie (Program Przebudowy Dróg Lokalnych)</t>
  </si>
  <si>
    <t xml:space="preserve">przebudowa ulicyna odc. ok. 1,2 km </t>
  </si>
  <si>
    <t xml:space="preserve">                 3.700.000,00 PLN</t>
  </si>
  <si>
    <t>II. "Przebudowa drogi powiatowej Nr 1404Z Trzcińsko- Zdrój - Białęgi"- współfinansowanie -  Program Rozwoju Obszarów Wiejskich</t>
  </si>
  <si>
    <t xml:space="preserve">     Przebudowa drogi na odcinku 0,8 km</t>
  </si>
  <si>
    <t xml:space="preserve">                       980.000,00 PLN</t>
  </si>
  <si>
    <t>III. "Przebudowa drogi powiaatowej Nr 1384Z Kłodowo- Trzcińsko-Zdrój - Warnice"- współfinansowanie - Program Rozwoju Obszarów Wiejskich</t>
  </si>
  <si>
    <t>Przebudowa drogi na odcinku 1,3 km</t>
  </si>
  <si>
    <t xml:space="preserve">       - 93 GJ</t>
  </si>
  <si>
    <t xml:space="preserve">      - 24 466 KWh</t>
  </si>
  <si>
    <t xml:space="preserve">       - 46 375 m3</t>
  </si>
  <si>
    <r>
      <t xml:space="preserve">       -  422 m</t>
    </r>
    <r>
      <rPr>
        <vertAlign val="superscript"/>
        <sz val="9"/>
        <rFont val="Arial"/>
        <family val="2"/>
        <charset val="238"/>
      </rPr>
      <t>3</t>
    </r>
  </si>
  <si>
    <r>
      <t xml:space="preserve">       -  753 m</t>
    </r>
    <r>
      <rPr>
        <vertAlign val="superscript"/>
        <sz val="9"/>
        <rFont val="Arial"/>
        <family val="2"/>
        <charset val="238"/>
      </rPr>
      <t>3</t>
    </r>
  </si>
  <si>
    <r>
      <t xml:space="preserve">        - 40,44 m</t>
    </r>
    <r>
      <rPr>
        <vertAlign val="superscript"/>
        <sz val="9"/>
        <rFont val="Arial"/>
        <family val="2"/>
        <charset val="238"/>
      </rPr>
      <t xml:space="preserve">3 </t>
    </r>
  </si>
  <si>
    <t xml:space="preserve">Ogłoszenia w prasie lokalnej i krajowej, ochrona obiektów administracyjnych, prace porządkowe, wycenia nieruchomości, sprzątanie pomieszczeń biurowych, parkingów i terenów zielonych, wycena nieruchomosci, opłata za gospodarowanie odpadami, opłata za użytkowanie wieczyste,podatek VAT, podatek od nieruchomosci,uporzątniecie nieruchomości, benzyna. W tym zadania zlecone </t>
  </si>
  <si>
    <t>Partycypacja w kosztach urzadzenia drogi na nieruchomości Powiatu Gryfińskiego -wyk. 4.168,48 zł
Wymiana kotła c.o. w budynku przy ul. Dworcowej 1 w Chojnie- wyk. 70.612,62 zł.</t>
  </si>
  <si>
    <t>Z wydatków bieżących zadania własne pl.433.831,52 zł wykonanie 196.162,93 zł zł oraz wydatki zadań zleconych (gospodarowanie nieruchomościami Skarbu Państwa) - pl. 189.700,00 zł wykonanie 80.929,21 zł.</t>
  </si>
  <si>
    <t>świadczenia na rzecz osób fizycznych</t>
  </si>
  <si>
    <t xml:space="preserve">      -  830 GJ</t>
  </si>
  <si>
    <t xml:space="preserve">      - 90404 KWh</t>
  </si>
  <si>
    <r>
      <t xml:space="preserve">      -2039m</t>
    </r>
    <r>
      <rPr>
        <vertAlign val="superscript"/>
        <sz val="9"/>
        <rFont val="Arial"/>
        <family val="2"/>
        <charset val="238"/>
      </rPr>
      <t>3</t>
    </r>
  </si>
  <si>
    <r>
      <t xml:space="preserve">      -  433 m</t>
    </r>
    <r>
      <rPr>
        <vertAlign val="superscript"/>
        <sz val="9"/>
        <rFont val="Arial"/>
        <family val="2"/>
        <charset val="238"/>
      </rPr>
      <t>3</t>
    </r>
  </si>
  <si>
    <r>
      <t xml:space="preserve">      - 46,3 m</t>
    </r>
    <r>
      <rPr>
        <vertAlign val="superscript"/>
        <sz val="9"/>
        <rFont val="Arial"/>
        <family val="2"/>
        <charset val="238"/>
      </rPr>
      <t xml:space="preserve">3 </t>
    </r>
  </si>
  <si>
    <t>Serwis windy, wentylacji i węzła c.o., konserwacja sprzętu ppoż, naprawa windy,serwis sprzętu w wydziale KM,przeglądy okresowe kserokopiarek ,remont pomieszczeń Wydziału KM w Chojnie,konserwacja sieci telefonicznej oraz systemu alarmowego, naprawy urządzeń KIP 3000 oraz urządzeń METEO.</t>
  </si>
  <si>
    <r>
      <t>1) finansowanie zadań Wydziału Komunikacji i Transportu (zakup tablic rejestracyjnych i za
    wytworzone druki komunikacyjne,opłaty za holowanie i usuwanie pojazdów z dróg oraz za prowadzenie parkingu strzeżonego) - 424.424,66zł;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wydatki administracyjno-kancelaryjne (usługi pocztowe, obsługa prawna, szkolenia 
    pracowników, paliwo i części do samochodów oraz przeglądy samochodów, ubezpieczenia,
    ubezpieczenie mienia, materiały biurowe, tusze i tonery, obsługa i naprawy kserokopiarek, 
    usługi telekomunikacyjne, konserwacja telefonów i systemu alarmowego, podróże 
    służbowe, zakup pieczątek, wody, książek, prenumerata gazet,opłata RTV,usługi medyczne  - 243.084,67 zł;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3) odpis na Zakładowy Fundusz Świadczeń Socjalnych pracowników i wpłata na Państwowy 
    Fundusz Rehabilitacji Osób Niepełnosprawnych - 167.183,11 zł;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4) utrzymanie budynków administracyjnych (usługi porządkowe, ochrona obiektów, opłata za
    użytkowanie wieczyste,opłata za gospodarowanie odpadami czyszczenie wentylacji, drobne materiały do napraw,opłata za dozór techniczny kotłów i windy, -62.511,76 zł;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 xml:space="preserve">5) wydatki związane z systemem informatycznych w Starostwie (aktualizacje oprogramowań 
    użytkowanych przez Starostwo, abonament usługi dostępu do internetu i usługi 
    hostingowej, tj. zarządzanie stroną promocyjną, Biuletynu Informacji Publicznej, pocztą 
    elektroniczną, akcesoria komputerowe - 57.019,08 zł; 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6) finansowanie zadań Geologa Powiatowego i opłaty za wprowadzanie ścieków do wód lub 
    ziemi do Urzędu Marszałkowskiego  - 7.152,00zł.</t>
    </r>
  </si>
  <si>
    <t>Wydatki na zadania inwestycyjne:
1.Sprzęt komputerowy i oprogramowanie -  plan 93.600,00zł wykonano 19.090,00 zł 
   (rsprzęt sieciowy i komputerowy),
2. Zakup samochodu  - na plan 100.000,00 zł wyk.0</t>
  </si>
  <si>
    <t>Zakup kwiatów - 730,00 zł
Nagrody konkursowe(puchary statuetki, torby medyczne,plecaki,tablet,piłki),zakup materiałów (torebki z włókniny,podkład drewniany z grawerem,tabliczki gliniane) artykuły spożywcze (Dzień Seniora w Sobieradzu), udział przedsiębiorców w targach Inkontakt 2017 w Schwedt, usługa transportowa,promocja powiatu ( walory edukacyjno-przyrodnicze Cedynskiego Parku Krajoznawczego,cykl filmów i bank zdjęć, druki biuletynu Powiatu Gryfińskiego, tłumaczenia - 21.382,16 zł.</t>
  </si>
  <si>
    <t xml:space="preserve">Dział 754-Bezpieczeństwo publiczne i ochrona przeciwpożarowa
75405-Komendy powiatowe Policji
</t>
  </si>
  <si>
    <t>Dział 754-Bezpieczeństwo publiczne i ochrona przeciwpożarowa
75412-Ochotnicze straże pozarne</t>
  </si>
  <si>
    <t>Zadanie zlecone. Podział nieruchomości stanow.wł.Skarbu Państwa dz.nr 11 ob.Ognica, dz.nr 90/3 obr Żelichów</t>
  </si>
  <si>
    <t xml:space="preserve">Nagrody konkursowe: rower,puchary,tablety,art.sportowe -Ogólnopolski Turniej Wiedzy Pożarniczej  - 1.957,33 zł,eleminacje powiatowe Ogólnopolskiego Turnieju BRD- 1.540,00 zł, eleminacje powiatowe XIX edycji gólnopolskiego Konkursu Plastycznego dla dzieci i Młodzieży- 500,00 zł, obchody Dnia Strażaka - 480,00 zł, </t>
  </si>
  <si>
    <t>Świadczenie nieodpłatnej pomocy prawnej w powiecie gryfińskim,materiały biurowe.</t>
  </si>
  <si>
    <t>Odsetki od kredytów.</t>
  </si>
  <si>
    <t>Planowana inwestycja  pn."Modernizacja instalacji p.poż w budynku szkoły i internatu ZSP nr 2 w Gryfinie</t>
  </si>
  <si>
    <t xml:space="preserve">Udzielona dotacja podmiotowa dla szkoły niepublicznej   o uprawnieniach szkoły publicznej dla Niepublicznej Zasadniczej Szkoły Zawodowej w Trzcińsku-Zdroju-19.953,60 zł.
Planowana(dokumentacja aplikacyjna do RPO WZ w ramach naboru dzialania RPO WZ-9.8 Szkoły Zawodowe plan-50.000,00 zł. wyk.0
</t>
  </si>
  <si>
    <r>
      <t>A</t>
    </r>
    <r>
      <rPr>
        <b/>
        <i/>
        <sz val="9"/>
        <rFont val="Arial"/>
        <family val="2"/>
        <charset val="238"/>
      </rPr>
      <t xml:space="preserve">daptacja nieruchomości należącej do Powiatu Gryfińskiego na potrzeby szpitala w celu poprawy jakości opieki medycznej oraz współudział w rozb.Szpitala- PFRON </t>
    </r>
  </si>
  <si>
    <t>Budowa windy osobowej w bud.p/ul.Dworcowej w Chojnie na rzeczosób niepełnosprawnych, korzystających z usług podmiotów, które mają siedzibe w bud.SP,PPP</t>
  </si>
  <si>
    <t>277.605,30zł ,dof.PFRON 98.544,40zł</t>
  </si>
  <si>
    <t>Winda odebrana 31.01.2017,pozwolenie na użytkowanie od PINB 13.06.2017 r.</t>
  </si>
  <si>
    <t>Dotacja dla DPS:  Moryń wł.wyk 1.379.042,29zł.,00 zł, Moryń dot.ZUW wyk- 1.000.088,00 zł. Dębce wyk.-177.816,00 zł. Trzcińsko-Zdrój wyk.-189.216,00 zł.</t>
  </si>
  <si>
    <t>Zad.inwest.: Budowa podjazdu dla osób niepełnospr.w DPS w Moryniu wyk.-26.521,95 zł.
Planowane zadania inwest.: Likwidacja betonowego boksu na nieczystości stałe z posadowaniem na jego miejscu drewn.wiaty, Modrnizacja instalacji p.poż. W DPS w N.Czarnowie, Modernizacja wewnętrzna instalacji c.o., w DPS w N.Czarnowie, Wymiana stolarki ikiennej i drzwiowej w DPS w Moryniu.</t>
  </si>
  <si>
    <t xml:space="preserve">  825.000,00 PLN</t>
  </si>
  <si>
    <t>IV. " Przebudowa mostu w ciągu ulicy Mickiewicza w Chojnie" - rezerwa subwencji ogólnej</t>
  </si>
  <si>
    <t>Przebudowa mostu wraz z dojazdami na odc. 0,45 km</t>
  </si>
  <si>
    <t>1.337.999,99 PLN</t>
  </si>
  <si>
    <t>Kwalifikacja wojskowa trwała 18 dni robocze, do której stawiło się 421 osób.</t>
  </si>
  <si>
    <t xml:space="preserve">Wynagrodzenia Powiatowej Komisji Lekarskiej. Zatrudniono 1 lekarza, 1 osobę średniego personelu medycznego, 4 pisarki, 1 sekretarza PKL i osobę do prac świetlicowych.
</t>
  </si>
  <si>
    <t>Pomoc finansowa w formie dotacji celowej dla Gminy Gryfino-  wyk. 2.000,00 zł, Gminy Widuchowa - wyk.-5.000,00 zł  z przeznaczeniem dla pogorzelców</t>
  </si>
  <si>
    <t>57.097,33</t>
  </si>
  <si>
    <t xml:space="preserve">26.660,00 zł w Goszkowie - 26.6600,00 zł  i Miasto Szczecin - 1.777,33 zł (dotyczy mieszkańca Kołbacza przebywającego w WTZ w Szczecinie
Ponadto w środki finansowe pochodzące z gminy Moryń z przeznaczeniem dla WTZ w Goszkowie w kwocie 2.000,00 </t>
  </si>
  <si>
    <t xml:space="preserve">Przebudowa i rozbudowa budynków przy ul. Łużyckiej 82 w Gryfinie pl -908.000,00zł.
Utworzenie Zakładu Aktywności Zawodowej pl.-2.346.097,55 zł.
Rozliczenie programu Aktywny Samorząd za 2016 rok finansowanego środkami PFRON wyk - 25.460,04 zł.
</t>
  </si>
  <si>
    <t>Rozliczenie programu Aktywny Samorząd za 2016 rok finansowanego środkami PFRON wyk-7.646,66 zł, Podatek Vat wyk.-1.185,97 zł,
Ponadto planowane wydatki na realizację projektu"Kreatywni na co dzień" w ramach RPO realizowanego przez ZSP Nr 2 w Gryfinie</t>
  </si>
  <si>
    <r>
      <t>"</t>
    </r>
    <r>
      <rPr>
        <b/>
        <i/>
        <sz val="9"/>
        <rFont val="Arial"/>
        <family val="2"/>
        <charset val="238"/>
      </rPr>
      <t xml:space="preserve"> UtworzenieZakładu Aktywności Zawodowej"- współfinansowanie RPO</t>
    </r>
  </si>
  <si>
    <t>Kompleksowy remont i modernizacja budynku byłych warsztatów przy ZSP nr 2 w Gryfinie w celu utworzenia ZAZ w celu stworzenia 40 osobom niepełnosprawnym miejsca pracy</t>
  </si>
  <si>
    <t>6.291.266.64 PLN</t>
  </si>
  <si>
    <t>dostosowane obiektu do potrzeb osób niepełnosprawnych- 1 szt
liczba osób ze znaczącym i umiarkowanym stopniem niepełnosprawności objętych wsparciem -40</t>
  </si>
  <si>
    <t>Przebudowa budynku Sali gimnastycznej w Specjalnym Ośrodku Szkolno Wychowawczym w Chojnie</t>
  </si>
  <si>
    <t>Przebudowa budynku Sali gimnastycznej w Specjalnym Ośrodku Szkolno Wychowawczym w Chojnie- Fundusz Rozwoju Kultury Fizycznej</t>
  </si>
  <si>
    <t>Prace budowlane mają na celu wzmocnienie konstrukcji budynku,polepszenie warunków użytkowych obiektu,przystosowanie go do wymagań obowiązujących przepisów.Prace będą wykonywane w zakresie instalacji wewnętrznych wraz ze wzmocnieniem konstrukcji oraz remontem i modernizacją pomieszczeń sali gimn., w tym montaż nowej podłogi sportowej</t>
  </si>
  <si>
    <t>357.938,00 PLN</t>
  </si>
  <si>
    <t>Dotychczas wykonanow prace związane z wzmocnieniem kontrukcji budynku i jego ochroną izolacyjna, w tym wzmocnienie więźby wraz z jej impregnacją oraz ocieplenie stropu, pobicie fundamentów, izolacje poziome i pionowe ścian, stężenie stalowe konstrukcji budynku</t>
  </si>
  <si>
    <t xml:space="preserve"> </t>
  </si>
  <si>
    <t>Planowane środki przeznaczone dla Domu Wczasów Dziecięcych w Moryniu- wyk.60.419,21</t>
  </si>
  <si>
    <t>Dział 854 - Edukacyjna opieka wychowawcza,
rozdział 85416 - Pomoc materialna dla uczniów o charakterze motywacyjnym</t>
  </si>
  <si>
    <t xml:space="preserve">osiągnięcia w nauce (środki przekazywane są do budżetów szkół). </t>
  </si>
  <si>
    <t xml:space="preserve">
Przebudowa, rozbudowa, nadbudowa zespołu budynków w SOSW w Chojnie - termomodernizacja budynku, docieplenie ścian.</t>
  </si>
  <si>
    <t xml:space="preserve"> Sporządzenie opinii przez biegłego  z oględzin drzew przeznaczonych do wycinki,
Wykonanie odwiertów geologicznych dla potrzeb wyznaczania grzebowisk gminnych
</t>
  </si>
  <si>
    <t xml:space="preserve">Dotacje dla gmin: Gryfino i Chojna, z przeznaczeniem na realizację zawartych porozumień dotyczących powierzenia zadań z zakresu powiatowej biblioteki publicznej </t>
  </si>
  <si>
    <t xml:space="preserve">Dofinansowanie prac remontowych i konserwatorskich obiektów zabytkowych : 
1.Wymiana drzwi wejściowych do kościoła pw Św apostoła Piotra i Pawła w Dołgie wyk 17.000,00zł
2.Remont wieży kościoła pw Narodzenia NMP w Cedyni -wyk- 35.000,00zł
3.Odnowienie tynków i okładzin architektonicznych oraz wymiana drzwi w kościele pw NSPJ w Starej Rudnicy wyk- 16.000,00 zł
4.Remont konserwatorski poddasza zabytkowego kościoła pw Św Wojciecha BW w Kunowie wyk.-11.100,00 zł,
5.Renowacja drzwi i okien w XVIII-wiecznym pałacu w Krzymowie wyk. 26.000,00 zł.
Dotacja na wykonanie dokumentacji technicznej i projektowej dla zadania: remont trzech zabytkowych kamienic w m Widuchowa  wyk.19.900,00 zł.
</t>
  </si>
  <si>
    <t>Dotacje na dofinansowanie zadań z zakresu sportu: 
1. Otwarte Mistrzostwa Gryfina(Uczniowski Klub Sportowy "Marlin" Gryfino- 1.500,00 zł
2. Grand Prix Powiatu Gryfinskiego w MTB ( Parafia Rzymskokatolicka pw. Świętego Ducha w Moryniu)- 4.000,00 zł. 
3. 1 Runda Mistrzostw Polskie MX Raud i 1 Runda Mistrzostw Strefy Zachodniej w Motocrossie (Klub motorowy Chojna) -6.000,00 zł.
4. Udział reprezentacji powiatu gryfińskiego w finale krajowymn "Czwartków Lekkoatletycznych"(MKS "Hermes" Gryfino) 2.000,00 zł.
5. Integracyjne zawody w tenisie stołowym dla osób niepełnosprawnych z terenu pow.gryfinskiego (Stowarzyszenie na Rzecz Osób Niepełnosprawnych "Promyk" w Goszkowie)- 1.800,00 zł.
6.Organizowanie współzawodnictwa sportowego w zakresie strzelectwa sportowego ( LOK koło w Gryfinie)- 1.800,00 zł
7.Festiwal rowerowo-biegowy "Sport to zdrowie"(Parafia Rzymskokatolicka po. Św Ducha w Moryniu)- 3.500,00 zł.
8.Zawody wędkarskie dla dzieci i młodzieży "wakacje z wędką (Polski Związek Wędkarski)-2.500,00 zl</t>
  </si>
  <si>
    <r>
      <t xml:space="preserve">
</t>
    </r>
    <r>
      <rPr>
        <sz val="8"/>
        <rFont val="Arial"/>
        <family val="2"/>
        <charset val="238"/>
      </rPr>
      <t>Dotacje na dofinansowanie zadania z zakresu turystyki w drodze otwartego konkursu ofert: 
1. Warsztay muzyczno-liturgiczne (Parafia Rzymskokatolicka pw. Świętej Trójcy w Chojnie) wyk-3.000,00 zł.
2.Na Gotyckim szlaku- VIII Letni Festiwal Wędrowny (Fundacja Akademia Muzyki Dawniej) wyk-6.200,00 zł.
3. Cienie zapomnianych kultur w pocysternym Kołbaczu ( Stowarzyszenie Spichlerz Sztuki ) wyk.-4.000,00 zł.
4. Fesiwal światła i wody (Stowarzyszenie na rzecz rozwoju wsi Gądno) wyk.-2.500,00 zł.
Przygotowanie i dostawa medali i statuetek na Bieg Pamięci Narodowej "XV Mieszkowicka Nadodrzańska Dziesiątka" wyk.-1.500,00 zł</t>
    </r>
  </si>
  <si>
    <t>Wydatki planowane na zlecenie dla osób w zakresie badań i ekspertyz drogowych</t>
  </si>
  <si>
    <t>Serwis windy w Chojnie- wyk.946,24 zł.Remont klatki schodowej w bud.Powiat przy Łużyckiej 82- wyk. 19474,56 zł</t>
  </si>
  <si>
    <t xml:space="preserve">Zadanie zlecone </t>
  </si>
  <si>
    <t>Zadanie zlecone</t>
  </si>
  <si>
    <t>Zadania zlecone</t>
  </si>
  <si>
    <t>Wynagrodzenia pracownicze</t>
  </si>
  <si>
    <r>
      <rPr>
        <sz val="7.5"/>
        <rFont val="Arial"/>
        <family val="2"/>
        <charset val="238"/>
      </rPr>
      <t xml:space="preserve">Dotacje na dofinansowanie zadań zleconych do realizacji organizacjom prowadzącym działalność pożytku publicznego z zakresu turystyki: </t>
    </r>
    <r>
      <rPr>
        <sz val="8"/>
        <rFont val="Arial"/>
        <family val="2"/>
        <charset val="238"/>
      </rPr>
      <t xml:space="preserve">
 1.</t>
    </r>
    <r>
      <rPr>
        <sz val="7.5"/>
        <rFont val="Arial"/>
        <family val="2"/>
        <charset val="238"/>
      </rPr>
      <t xml:space="preserve"> "Obiekty dziedzictwa kulturowego na transpowiatowych partnerskich trasach rowerowych- Międzyszkolny Klub Sportowy   Hermes w Gryfinie-3.900,00 zł
 2. Rowerami po przygodę- Poznajemy ciekawe miejsca powiatu gryfińskiego -Uczniowski Klub Sportowy Orlik- 1.300,00 zł,</t>
    </r>
    <r>
      <rPr>
        <sz val="8"/>
        <rFont val="Arial"/>
        <family val="2"/>
        <charset val="238"/>
      </rPr>
      <t xml:space="preserve">
 3.</t>
    </r>
    <r>
      <rPr>
        <sz val="7"/>
        <rFont val="Arial"/>
        <family val="2"/>
        <charset val="238"/>
      </rPr>
      <t>Impreza Turystyczno-Integracyjna "Leśna Polana"-Stowarzyszenie na Rzecz Osób Niepełnosprawnych "Most"-4.800,00 ZŁ</t>
    </r>
  </si>
  <si>
    <t xml:space="preserve">Zadania związane z utrzymaniem zasobu geodezyjno-kartograficznego: zadania zlecone (na plan 319.000,00 zł wykonano 0 i zadanie własne   plan 23.262,50 zł wykonano -0). </t>
  </si>
  <si>
    <t>Planowane dofinansowanie zakupu radiowozu oznakowanego dla KP Policki w Gryfinie oraz niezbędnych dla jej potrzeb towarów i usług</t>
  </si>
  <si>
    <t>Planowane wsparcie Ochotniczych Straży Pożarnych</t>
  </si>
  <si>
    <t>Udzielona dotacja celowa dla Wodnego Ochotniczego Pogotowia Ratunkowego Oddział Powiatowy w Gryfinie na zwiększenie bezpieczeństwa na akwenach Powiatu Gryfińskiego oraz prowadzenie akcji ratunkowych podczas powodzi oraz innych zagrożeń (12.000,00), zakup słuchawek 128,90)</t>
  </si>
  <si>
    <t>Wynagrodzenie za udział w pracach kom.egzamin.na stopień nauczyciela mianowanego (128,00).
Opłata koordynacyjna związana z funkcjonowaniem sieci Ośrodka Dokształcania i Doskonalenia Zawodowego w zakresie kształcenia zawodowego młodocianych pracowników na kursach I, II i III stopnia (671,00). Planowane środki na realizację projektu "Europejska jakość w kształceniu zawodowym" w ramach programu Erasmus+"Projekt relizowaany bedzie w l. 2017-2018 - plan 221.168,36 zł.</t>
  </si>
  <si>
    <t>1. Termomodernizacja bud.szpitala p/Parkowa 5 w Gryfinie  plan -141.859,99 zł.
2. Adaptacja nieruchomości należącej do powiatu gryfińskiego na potrzeby szpitala w celu poprawy jakości opieki medycznej oraz współudział w rozbudowie Szpitala Powiatowego Sp. z o.o. w Gryfinie plan-948.544,40 zł wyk.-862.584,47 zł
3. Zwrot niewykorzystanbej dotacji na zad.inwest.PFRON- 1.455,60 zł</t>
  </si>
  <si>
    <t>Rezerwa na inwestycje i zakupy inwestycyjne -183.000,00 zł.</t>
  </si>
  <si>
    <t xml:space="preserve">Rezerwa ogólna budżetu - 157.482,05 zł i rezerwy celowe na zadania z zakresu: oświaty i wychowania - 235.210,25 zł, edukacjnej opieki wychow. - 123.562,69  zł, pomocy społecznej - 105.588,89 zł, zarządzania kryzysowego - 117.000,00 zł ,związanego z rodziną- 110.000,00 zł, </t>
  </si>
  <si>
    <t>Zobowiązania i należności Starostwa Powiatowego w Gryfinie 
na dzień  30 czerwca 2017 r.</t>
  </si>
  <si>
    <t>Lp.</t>
  </si>
  <si>
    <t>Zobowiązania*</t>
  </si>
  <si>
    <t>w tym:</t>
  </si>
  <si>
    <t>Kwota</t>
  </si>
  <si>
    <t>wymagalne</t>
  </si>
  <si>
    <t>1.</t>
  </si>
  <si>
    <r>
      <t>Zobowiązania z tytułu dostaw, robót i usług,</t>
    </r>
    <r>
      <rPr>
        <i/>
        <sz val="11"/>
        <color theme="1"/>
        <rFont val="Calibri"/>
        <family val="2"/>
        <charset val="238"/>
        <scheme val="minor"/>
      </rPr>
      <t xml:space="preserve"> z tego:</t>
    </r>
  </si>
  <si>
    <t xml:space="preserve"> - bieżące utrzymanie dróg powiatowych,remonty cząstkowe zadanie II i III,koszenie traw w pasie drogowym zadanie  I i II,energia elektryczna do sygnalizacji świetlnej-ulicznej ul.Krasińskiego Gryfino.
   </t>
  </si>
  <si>
    <t xml:space="preserve"> - tablice rejestracyjne i druki komunikacyjne, holowanie pojazdów i 
   umieszczenie na parkingu strzeżonym,</t>
  </si>
  <si>
    <t xml:space="preserve"> -konserwacja urządzeń dzwigowych,wymiana pompy pływakowej w kotłowni bud.Dworcowa w Chojnie,odpady stałe, woda,dozór techn.windy,naprawa windy,podział działek,wykaszanie traw wraz z uprzątnięciem na nieruchomościach,materiały do bieżących napraw,ochrona i monitorowanie  obiektów,wymiana sterownika w węźle co,</t>
  </si>
  <si>
    <t xml:space="preserve"> - serwis kserokopiarek i oprogramowania, usługi telekomunikacyjne,  materiały biurowe, paliwo, artykuły spożywcze,podpisy elektroniczne,obsługa prawna,szkolenia, świadczenie nieodpłatnej pomocy prawnej,ubezpieczenia,podkład drewniany z grawerem,koszty zastępstwa procesowego,wykonjanie obowiaków geologa, </t>
  </si>
  <si>
    <t>2.</t>
  </si>
  <si>
    <t>Zobowiązania publiczno - prawne, w tym z tytułu:</t>
  </si>
  <si>
    <t xml:space="preserve"> - składek społecznych pracowników (ZUS)</t>
  </si>
  <si>
    <t xml:space="preserve"> - podatku dochodowego od osób fizycznych</t>
  </si>
  <si>
    <t xml:space="preserve">  - podatku od towarów i usług (VAT) na r-k Powiat</t>
  </si>
  <si>
    <t xml:space="preserve"> - wpłat PFRON</t>
  </si>
  <si>
    <t xml:space="preserve"> - opłata z tytułu gospodarowania odpadami</t>
  </si>
  <si>
    <t xml:space="preserve"> - podatek od nieruchomości</t>
  </si>
  <si>
    <t>3.</t>
  </si>
  <si>
    <t>Zobowiązania z tytułu rozliczeń finansowych, z pracownikami  i inne rozrachunki:</t>
  </si>
  <si>
    <r>
      <t xml:space="preserve"> </t>
    </r>
    <r>
      <rPr>
        <sz val="9"/>
        <color theme="1"/>
        <rFont val="Calibri"/>
        <family val="2"/>
        <charset val="238"/>
        <scheme val="minor"/>
      </rPr>
      <t>- II rata odpisu na ZFŚS</t>
    </r>
  </si>
  <si>
    <t xml:space="preserve"> - nadzór nad lasami (porozumienia z nadlesnictwami)</t>
  </si>
  <si>
    <t xml:space="preserve"> - świadczenia rentowe</t>
  </si>
  <si>
    <t xml:space="preserve"> - diety radnych</t>
  </si>
  <si>
    <t xml:space="preserve"> - zobowiazanie pracownicze</t>
  </si>
  <si>
    <t xml:space="preserve"> - sumy do wyjaśnienia i rozliczenia</t>
  </si>
  <si>
    <t>4.</t>
  </si>
  <si>
    <t xml:space="preserve">Zobowiązania depozytowe: </t>
  </si>
  <si>
    <t xml:space="preserve"> - należyte wykonanie umów wraz z naliczonymi odsetkami od środków 
    pieniężnych</t>
  </si>
  <si>
    <t xml:space="preserve"> - wpłacone wadia wraz z naliczonymi odsetkami od środków pieniężnych</t>
  </si>
  <si>
    <t xml:space="preserve"> - czynsz dzierżawny za obwody łowieckie </t>
  </si>
  <si>
    <t xml:space="preserve"> - sumy do wyjaśnienia (zwrot środków kontrahenta )</t>
  </si>
  <si>
    <t>5.</t>
  </si>
  <si>
    <t>Zobowiązania z tytułu nadpłat dochodów:</t>
  </si>
  <si>
    <t xml:space="preserve"> - publicznoprawnych</t>
  </si>
  <si>
    <t xml:space="preserve"> - cywilnoprawnych</t>
  </si>
  <si>
    <r>
      <t xml:space="preserve"> - opłaty za czynności geodezyjne i kartograficzne,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udzielenie informacji
    oraz wykonanie wyrysów i wypisów z operatu ewidencyjnego łącznie z 
    odsetkami za nieterminowe regulowanie należności </t>
    </r>
  </si>
  <si>
    <t>Razem</t>
  </si>
  <si>
    <t>Należności*</t>
  </si>
  <si>
    <t>Powiatowe należności budżetowe wraz z odsetkami, w tym:</t>
  </si>
  <si>
    <t xml:space="preserve"> - należności publicznoprawne, w tym opłaty na zajecie pasa drogowego</t>
  </si>
  <si>
    <t xml:space="preserve"> - należności cywilnoprawne (m.in.czynsz najmu i dzierżawy, za media)</t>
  </si>
  <si>
    <r>
      <t>Opłaty za czynności geodezyjne i kartograficzne</t>
    </r>
    <r>
      <rPr>
        <b/>
        <sz val="9"/>
        <color theme="1"/>
        <rFont val="Calibri"/>
        <family val="2"/>
        <charset val="238"/>
        <scheme val="minor"/>
      </rPr>
      <t xml:space="preserve">, </t>
    </r>
    <r>
      <rPr>
        <sz val="9"/>
        <color theme="1"/>
        <rFont val="Calibri"/>
        <family val="2"/>
        <charset val="238"/>
        <scheme val="minor"/>
      </rPr>
      <t xml:space="preserve">udzielenie informacji oraz wykonanie wyrysów i wypisów z operatu ewidencyjnego łącznie z odsetkami za nieterminowe regulowanie należności </t>
    </r>
  </si>
  <si>
    <r>
      <t>Należności długoterminowe (</t>
    </r>
    <r>
      <rPr>
        <i/>
        <sz val="9"/>
        <color theme="1"/>
        <rFont val="Calibri"/>
        <family val="2"/>
        <charset val="238"/>
        <scheme val="minor"/>
      </rPr>
      <t>opłaty za zajecie pasa drogowego, sprzedaż nieruchomości kapitał rezerwowy Szpital Powiatowy Sp. z o.o., ugoda sadowa z lekarzami, przekształcenie prawa użytkowania wieczystego w prawo własności),)</t>
    </r>
  </si>
  <si>
    <t xml:space="preserve">Dotacje budżetowe udzielone -  do rozliczenia </t>
  </si>
  <si>
    <t>Należności z tytułu wydatków budżetowych (faktura Koszty zast.proc.SP, zaliczki pracowników  i naliczone wynagrodzenie płatnika,vat naliczony,zwrot ubezpieczenia)</t>
  </si>
  <si>
    <t>6.</t>
  </si>
  <si>
    <t>Należności ZFŚS (II rata odpisu na ZFŚS, pożyczki mieszkaniowe pracowników )</t>
  </si>
  <si>
    <t>odsetki od dziezaw Koła Łowieckie</t>
  </si>
  <si>
    <t>* bez należności (51.220,34) i zobowiązań (653.728,68) wątpliwych zlikwidowanych SPZOZ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</si>
</sst>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42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8"/>
      <color rgb="FFFF000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u/>
      <sz val="8"/>
      <name val="Arial"/>
      <family val="2"/>
      <charset val="238"/>
    </font>
    <font>
      <sz val="7.5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i/>
      <sz val="9"/>
      <name val="Arial"/>
      <family val="2"/>
      <charset val="238"/>
    </font>
    <font>
      <i/>
      <sz val="7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5" fillId="0" borderId="0" xfId="0" applyFont="1"/>
    <xf numFmtId="4" fontId="2" fillId="0" borderId="0" xfId="0" applyNumberFormat="1" applyFont="1" applyBorder="1"/>
    <xf numFmtId="0" fontId="11" fillId="2" borderId="4" xfId="0" applyFont="1" applyFill="1" applyBorder="1" applyAlignment="1">
      <alignment vertical="center"/>
    </xf>
    <xf numFmtId="0" fontId="12" fillId="0" borderId="1" xfId="0" applyFont="1" applyBorder="1"/>
    <xf numFmtId="4" fontId="13" fillId="2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wrapText="1"/>
    </xf>
    <xf numFmtId="4" fontId="8" fillId="5" borderId="1" xfId="0" applyNumberFormat="1" applyFont="1" applyFill="1" applyBorder="1"/>
    <xf numFmtId="4" fontId="6" fillId="5" borderId="1" xfId="0" applyNumberFormat="1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4" fontId="19" fillId="5" borderId="1" xfId="0" applyNumberFormat="1" applyFont="1" applyFill="1" applyBorder="1"/>
    <xf numFmtId="0" fontId="18" fillId="2" borderId="13" xfId="0" applyFont="1" applyFill="1" applyBorder="1" applyAlignment="1">
      <alignment vertical="center" wrapText="1"/>
    </xf>
    <xf numFmtId="0" fontId="12" fillId="0" borderId="3" xfId="0" applyFont="1" applyBorder="1"/>
    <xf numFmtId="0" fontId="17" fillId="0" borderId="11" xfId="0" applyFont="1" applyBorder="1" applyAlignment="1">
      <alignment vertical="center"/>
    </xf>
    <xf numFmtId="0" fontId="12" fillId="5" borderId="12" xfId="0" applyFont="1" applyFill="1" applyBorder="1"/>
    <xf numFmtId="0" fontId="18" fillId="5" borderId="1" xfId="0" applyFont="1" applyFill="1" applyBorder="1" applyAlignment="1">
      <alignment vertical="center" wrapText="1"/>
    </xf>
    <xf numFmtId="4" fontId="8" fillId="4" borderId="1" xfId="0" applyNumberFormat="1" applyFont="1" applyFill="1" applyBorder="1"/>
    <xf numFmtId="4" fontId="9" fillId="4" borderId="1" xfId="0" applyNumberFormat="1" applyFont="1" applyFill="1" applyBorder="1"/>
    <xf numFmtId="4" fontId="9" fillId="5" borderId="1" xfId="0" applyNumberFormat="1" applyFont="1" applyFill="1" applyBorder="1"/>
    <xf numFmtId="0" fontId="10" fillId="2" borderId="4" xfId="0" applyFont="1" applyFill="1" applyBorder="1" applyAlignment="1">
      <alignment vertical="center"/>
    </xf>
    <xf numFmtId="0" fontId="9" fillId="0" borderId="4" xfId="0" applyFont="1" applyBorder="1" applyAlignment="1">
      <alignment vertical="center"/>
    </xf>
    <xf numFmtId="0" fontId="21" fillId="0" borderId="1" xfId="0" applyFont="1" applyBorder="1"/>
    <xf numFmtId="4" fontId="6" fillId="5" borderId="1" xfId="0" applyNumberFormat="1" applyFont="1" applyFill="1" applyBorder="1" applyAlignment="1">
      <alignment horizontal="center"/>
    </xf>
    <xf numFmtId="4" fontId="6" fillId="5" borderId="1" xfId="0" applyNumberFormat="1" applyFont="1" applyFill="1" applyBorder="1"/>
    <xf numFmtId="0" fontId="9" fillId="5" borderId="1" xfId="0" applyFont="1" applyFill="1" applyBorder="1"/>
    <xf numFmtId="0" fontId="9" fillId="0" borderId="1" xfId="0" applyFont="1" applyBorder="1"/>
    <xf numFmtId="4" fontId="6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top" wrapText="1"/>
    </xf>
    <xf numFmtId="0" fontId="9" fillId="0" borderId="3" xfId="0" applyFont="1" applyBorder="1"/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4" fontId="8" fillId="5" borderId="7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0" fontId="9" fillId="5" borderId="10" xfId="0" applyFont="1" applyFill="1" applyBorder="1"/>
    <xf numFmtId="0" fontId="9" fillId="5" borderId="3" xfId="0" applyFont="1" applyFill="1" applyBorder="1" applyAlignment="1">
      <alignment vertical="center"/>
    </xf>
    <xf numFmtId="0" fontId="9" fillId="5" borderId="5" xfId="0" applyFont="1" applyFill="1" applyBorder="1" applyAlignment="1">
      <alignment vertical="center"/>
    </xf>
    <xf numFmtId="0" fontId="9" fillId="5" borderId="3" xfId="0" applyFont="1" applyFill="1" applyBorder="1"/>
    <xf numFmtId="0" fontId="9" fillId="5" borderId="5" xfId="0" applyFont="1" applyFill="1" applyBorder="1"/>
    <xf numFmtId="0" fontId="15" fillId="5" borderId="4" xfId="0" applyNumberFormat="1" applyFont="1" applyFill="1" applyBorder="1"/>
    <xf numFmtId="0" fontId="9" fillId="0" borderId="3" xfId="0" applyFont="1" applyBorder="1"/>
    <xf numFmtId="0" fontId="9" fillId="0" borderId="3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9" fillId="5" borderId="12" xfId="0" applyFont="1" applyFill="1" applyBorder="1"/>
    <xf numFmtId="4" fontId="7" fillId="5" borderId="3" xfId="0" applyNumberFormat="1" applyFont="1" applyFill="1" applyBorder="1" applyAlignment="1">
      <alignment vertical="center" wrapText="1"/>
    </xf>
    <xf numFmtId="4" fontId="7" fillId="5" borderId="5" xfId="0" applyNumberFormat="1" applyFont="1" applyFill="1" applyBorder="1" applyAlignment="1">
      <alignment vertical="center" wrapText="1"/>
    </xf>
    <xf numFmtId="4" fontId="7" fillId="5" borderId="4" xfId="0" applyNumberFormat="1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/>
    <xf numFmtId="4" fontId="8" fillId="5" borderId="1" xfId="0" applyNumberFormat="1" applyFont="1" applyFill="1" applyBorder="1" applyAlignment="1">
      <alignment vertical="center"/>
    </xf>
    <xf numFmtId="4" fontId="13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wrapText="1"/>
    </xf>
    <xf numFmtId="0" fontId="9" fillId="0" borderId="4" xfId="0" applyFont="1" applyBorder="1"/>
    <xf numFmtId="4" fontId="6" fillId="5" borderId="4" xfId="0" applyNumberFormat="1" applyFont="1" applyFill="1" applyBorder="1"/>
    <xf numFmtId="0" fontId="7" fillId="5" borderId="1" xfId="0" applyFont="1" applyFill="1" applyBorder="1"/>
    <xf numFmtId="0" fontId="9" fillId="0" borderId="6" xfId="0" applyFont="1" applyBorder="1"/>
    <xf numFmtId="0" fontId="9" fillId="0" borderId="7" xfId="0" applyFont="1" applyBorder="1"/>
    <xf numFmtId="0" fontId="7" fillId="0" borderId="4" xfId="0" applyFont="1" applyBorder="1"/>
    <xf numFmtId="0" fontId="9" fillId="5" borderId="7" xfId="0" applyFont="1" applyFill="1" applyBorder="1"/>
    <xf numFmtId="0" fontId="9" fillId="0" borderId="9" xfId="0" applyFont="1" applyBorder="1"/>
    <xf numFmtId="0" fontId="21" fillId="0" borderId="4" xfId="0" applyFont="1" applyBorder="1"/>
    <xf numFmtId="4" fontId="21" fillId="5" borderId="1" xfId="0" applyNumberFormat="1" applyFont="1" applyFill="1" applyBorder="1"/>
    <xf numFmtId="0" fontId="9" fillId="0" borderId="8" xfId="0" applyFont="1" applyBorder="1"/>
    <xf numFmtId="0" fontId="9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4" fontId="21" fillId="5" borderId="1" xfId="0" applyNumberFormat="1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/>
    </xf>
    <xf numFmtId="0" fontId="9" fillId="5" borderId="4" xfId="0" applyFont="1" applyFill="1" applyBorder="1"/>
    <xf numFmtId="0" fontId="6" fillId="5" borderId="8" xfId="0" applyNumberFormat="1" applyFont="1" applyFill="1" applyBorder="1" applyAlignment="1">
      <alignment horizontal="center"/>
    </xf>
    <xf numFmtId="0" fontId="9" fillId="0" borderId="3" xfId="0" applyFont="1" applyBorder="1"/>
    <xf numFmtId="0" fontId="9" fillId="0" borderId="3" xfId="0" applyFont="1" applyBorder="1" applyAlignment="1">
      <alignment vertical="center"/>
    </xf>
    <xf numFmtId="4" fontId="6" fillId="5" borderId="3" xfId="0" applyNumberFormat="1" applyFont="1" applyFill="1" applyBorder="1"/>
    <xf numFmtId="4" fontId="6" fillId="5" borderId="4" xfId="0" applyNumberFormat="1" applyFont="1" applyFill="1" applyBorder="1"/>
    <xf numFmtId="0" fontId="26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4" fontId="21" fillId="5" borderId="1" xfId="0" applyNumberFormat="1" applyFont="1" applyFill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" fontId="6" fillId="5" borderId="8" xfId="0" applyNumberFormat="1" applyFont="1" applyFill="1" applyBorder="1" applyAlignment="1">
      <alignment horizontal="center"/>
    </xf>
    <xf numFmtId="4" fontId="6" fillId="5" borderId="4" xfId="0" applyNumberFormat="1" applyFont="1" applyFill="1" applyBorder="1" applyAlignment="1">
      <alignment vertical="center"/>
    </xf>
    <xf numFmtId="4" fontId="8" fillId="5" borderId="7" xfId="0" applyNumberFormat="1" applyFont="1" applyFill="1" applyBorder="1"/>
    <xf numFmtId="0" fontId="9" fillId="5" borderId="1" xfId="0" applyFont="1" applyFill="1" applyBorder="1" applyAlignment="1">
      <alignment vertical="center" wrapText="1"/>
    </xf>
    <xf numFmtId="1" fontId="6" fillId="5" borderId="1" xfId="0" applyNumberFormat="1" applyFont="1" applyFill="1" applyBorder="1" applyAlignment="1">
      <alignment horizont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7" fillId="5" borderId="3" xfId="0" applyNumberFormat="1" applyFont="1" applyFill="1" applyBorder="1" applyAlignment="1">
      <alignment vertical="center" wrapText="1"/>
    </xf>
    <xf numFmtId="4" fontId="7" fillId="5" borderId="5" xfId="0" applyNumberFormat="1" applyFont="1" applyFill="1" applyBorder="1" applyAlignment="1">
      <alignment vertical="center" wrapText="1"/>
    </xf>
    <xf numFmtId="4" fontId="7" fillId="5" borderId="4" xfId="0" applyNumberFormat="1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left" wrapText="1"/>
    </xf>
    <xf numFmtId="0" fontId="9" fillId="5" borderId="3" xfId="0" applyFont="1" applyFill="1" applyBorder="1" applyAlignment="1">
      <alignment vertical="center"/>
    </xf>
    <xf numFmtId="0" fontId="9" fillId="5" borderId="4" xfId="0" applyFont="1" applyFill="1" applyBorder="1" applyAlignment="1">
      <alignment vertical="center"/>
    </xf>
    <xf numFmtId="0" fontId="15" fillId="0" borderId="3" xfId="0" applyFont="1" applyBorder="1"/>
    <xf numFmtId="0" fontId="9" fillId="0" borderId="4" xfId="0" applyFont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0" fontId="9" fillId="2" borderId="7" xfId="0" applyFont="1" applyFill="1" applyBorder="1"/>
    <xf numFmtId="4" fontId="8" fillId="5" borderId="6" xfId="0" applyNumberFormat="1" applyFont="1" applyFill="1" applyBorder="1"/>
    <xf numFmtId="4" fontId="6" fillId="5" borderId="3" xfId="0" applyNumberFormat="1" applyFont="1" applyFill="1" applyBorder="1" applyAlignment="1">
      <alignment vertical="center"/>
    </xf>
    <xf numFmtId="0" fontId="7" fillId="5" borderId="1" xfId="0" applyFont="1" applyFill="1" applyBorder="1" applyAlignment="1"/>
    <xf numFmtId="4" fontId="13" fillId="2" borderId="4" xfId="0" applyNumberFormat="1" applyFont="1" applyFill="1" applyBorder="1" applyAlignment="1">
      <alignment vertical="center"/>
    </xf>
    <xf numFmtId="0" fontId="7" fillId="2" borderId="4" xfId="0" applyFont="1" applyFill="1" applyBorder="1" applyAlignment="1">
      <alignment vertical="center" wrapText="1"/>
    </xf>
    <xf numFmtId="4" fontId="6" fillId="7" borderId="1" xfId="0" applyNumberFormat="1" applyFont="1" applyFill="1" applyBorder="1" applyAlignment="1">
      <alignment vertical="center"/>
    </xf>
    <xf numFmtId="0" fontId="7" fillId="7" borderId="8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vertical="center" wrapText="1"/>
    </xf>
    <xf numFmtId="4" fontId="13" fillId="7" borderId="4" xfId="0" applyNumberFormat="1" applyFont="1" applyFill="1" applyBorder="1" applyAlignment="1">
      <alignment vertical="center"/>
    </xf>
    <xf numFmtId="0" fontId="7" fillId="2" borderId="8" xfId="0" applyNumberFormat="1" applyFont="1" applyFill="1" applyBorder="1" applyAlignment="1">
      <alignment horizontal="left" vertical="center" wrapText="1"/>
    </xf>
    <xf numFmtId="0" fontId="9" fillId="5" borderId="8" xfId="0" applyFont="1" applyFill="1" applyBorder="1"/>
    <xf numFmtId="4" fontId="6" fillId="5" borderId="13" xfId="0" applyNumberFormat="1" applyFont="1" applyFill="1" applyBorder="1" applyAlignment="1">
      <alignment vertical="center"/>
    </xf>
    <xf numFmtId="4" fontId="6" fillId="5" borderId="8" xfId="0" applyNumberFormat="1" applyFont="1" applyFill="1" applyBorder="1" applyAlignment="1">
      <alignment vertical="center"/>
    </xf>
    <xf numFmtId="4" fontId="13" fillId="2" borderId="8" xfId="0" applyNumberFormat="1" applyFont="1" applyFill="1" applyBorder="1" applyAlignment="1">
      <alignment horizontal="right" vertical="center"/>
    </xf>
    <xf numFmtId="0" fontId="7" fillId="5" borderId="7" xfId="0" applyFont="1" applyFill="1" applyBorder="1"/>
    <xf numFmtId="4" fontId="6" fillId="5" borderId="11" xfId="0" applyNumberFormat="1" applyFont="1" applyFill="1" applyBorder="1" applyAlignment="1">
      <alignment vertical="center"/>
    </xf>
    <xf numFmtId="4" fontId="6" fillId="5" borderId="7" xfId="0" applyNumberFormat="1" applyFont="1" applyFill="1" applyBorder="1" applyAlignment="1">
      <alignment vertical="center"/>
    </xf>
    <xf numFmtId="4" fontId="6" fillId="5" borderId="11" xfId="0" applyNumberFormat="1" applyFont="1" applyFill="1" applyBorder="1"/>
    <xf numFmtId="4" fontId="6" fillId="5" borderId="7" xfId="0" applyNumberFormat="1" applyFont="1" applyFill="1" applyBorder="1"/>
    <xf numFmtId="0" fontId="24" fillId="5" borderId="1" xfId="0" applyFont="1" applyFill="1" applyBorder="1" applyAlignment="1">
      <alignment wrapText="1"/>
    </xf>
    <xf numFmtId="4" fontId="13" fillId="2" borderId="7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/>
    </xf>
    <xf numFmtId="0" fontId="21" fillId="5" borderId="4" xfId="0" applyNumberFormat="1" applyFont="1" applyFill="1" applyBorder="1"/>
    <xf numFmtId="0" fontId="7" fillId="5" borderId="8" xfId="0" applyFont="1" applyFill="1" applyBorder="1" applyAlignment="1">
      <alignment wrapText="1"/>
    </xf>
    <xf numFmtId="4" fontId="6" fillId="5" borderId="1" xfId="0" applyNumberFormat="1" applyFont="1" applyFill="1" applyBorder="1" applyAlignment="1">
      <alignment horizontal="right" vertical="center"/>
    </xf>
    <xf numFmtId="4" fontId="8" fillId="5" borderId="8" xfId="0" applyNumberFormat="1" applyFont="1" applyFill="1" applyBorder="1" applyAlignment="1">
      <alignment vertical="center"/>
    </xf>
    <xf numFmtId="4" fontId="29" fillId="2" borderId="8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4" fontId="13" fillId="2" borderId="13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vertical="center" wrapText="1"/>
    </xf>
    <xf numFmtId="0" fontId="9" fillId="5" borderId="6" xfId="0" applyFont="1" applyFill="1" applyBorder="1"/>
    <xf numFmtId="0" fontId="9" fillId="5" borderId="2" xfId="0" applyFont="1" applyFill="1" applyBorder="1"/>
    <xf numFmtId="4" fontId="15" fillId="5" borderId="7" xfId="0" applyNumberFormat="1" applyFont="1" applyFill="1" applyBorder="1"/>
    <xf numFmtId="4" fontId="9" fillId="5" borderId="4" xfId="0" applyNumberFormat="1" applyFont="1" applyFill="1" applyBorder="1" applyAlignment="1">
      <alignment vertical="center"/>
    </xf>
    <xf numFmtId="4" fontId="9" fillId="5" borderId="1" xfId="0" applyNumberFormat="1" applyFont="1" applyFill="1" applyBorder="1" applyAlignment="1">
      <alignment vertical="center"/>
    </xf>
    <xf numFmtId="4" fontId="10" fillId="7" borderId="1" xfId="0" applyNumberFormat="1" applyFont="1" applyFill="1" applyBorder="1"/>
    <xf numFmtId="4" fontId="13" fillId="2" borderId="8" xfId="0" applyNumberFormat="1" applyFont="1" applyFill="1" applyBorder="1" applyAlignment="1">
      <alignment vertical="center"/>
    </xf>
    <xf numFmtId="0" fontId="10" fillId="7" borderId="1" xfId="0" applyFont="1" applyFill="1" applyBorder="1" applyAlignment="1">
      <alignment horizontal="center"/>
    </xf>
    <xf numFmtId="0" fontId="15" fillId="0" borderId="3" xfId="0" applyFont="1" applyBorder="1" applyAlignment="1"/>
    <xf numFmtId="4" fontId="21" fillId="5" borderId="3" xfId="0" applyNumberFormat="1" applyFont="1" applyFill="1" applyBorder="1" applyAlignment="1">
      <alignment horizontal="center" vertical="center"/>
    </xf>
    <xf numFmtId="4" fontId="21" fillId="5" borderId="4" xfId="0" applyNumberFormat="1" applyFont="1" applyFill="1" applyBorder="1" applyAlignment="1">
      <alignment horizontal="center" vertical="center"/>
    </xf>
    <xf numFmtId="0" fontId="27" fillId="1" borderId="3" xfId="0" applyFont="1" applyFill="1" applyBorder="1" applyAlignment="1">
      <alignment vertical="center"/>
    </xf>
    <xf numFmtId="0" fontId="27" fillId="1" borderId="5" xfId="0" applyFont="1" applyFill="1" applyBorder="1" applyAlignment="1">
      <alignment vertical="center"/>
    </xf>
    <xf numFmtId="0" fontId="27" fillId="1" borderId="4" xfId="0" applyFont="1" applyFill="1" applyBorder="1" applyAlignment="1">
      <alignment vertical="center"/>
    </xf>
    <xf numFmtId="0" fontId="21" fillId="5" borderId="3" xfId="0" applyNumberFormat="1" applyFont="1" applyFill="1" applyBorder="1" applyAlignment="1">
      <alignment horizontal="center" vertical="center"/>
    </xf>
    <xf numFmtId="0" fontId="21" fillId="5" borderId="4" xfId="0" applyNumberFormat="1" applyFont="1" applyFill="1" applyBorder="1" applyAlignment="1">
      <alignment horizontal="center" vertical="center"/>
    </xf>
    <xf numFmtId="4" fontId="7" fillId="5" borderId="3" xfId="0" applyNumberFormat="1" applyFont="1" applyFill="1" applyBorder="1" applyAlignment="1">
      <alignment vertical="center" wrapText="1"/>
    </xf>
    <xf numFmtId="4" fontId="7" fillId="5" borderId="5" xfId="0" applyNumberFormat="1" applyFont="1" applyFill="1" applyBorder="1" applyAlignment="1">
      <alignment vertical="center" wrapText="1"/>
    </xf>
    <xf numFmtId="4" fontId="7" fillId="5" borderId="4" xfId="0" applyNumberFormat="1" applyFont="1" applyFill="1" applyBorder="1" applyAlignment="1">
      <alignment vertical="center" wrapText="1"/>
    </xf>
    <xf numFmtId="4" fontId="7" fillId="5" borderId="3" xfId="0" applyNumberFormat="1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9" fontId="7" fillId="5" borderId="3" xfId="0" applyNumberFormat="1" applyFont="1" applyFill="1" applyBorder="1" applyAlignment="1">
      <alignment horizontal="center" vertical="center" wrapText="1"/>
    </xf>
    <xf numFmtId="0" fontId="7" fillId="5" borderId="5" xfId="0" applyNumberFormat="1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1" fillId="5" borderId="4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left" vertical="center" wrapText="1"/>
    </xf>
    <xf numFmtId="0" fontId="15" fillId="1" borderId="3" xfId="0" applyFont="1" applyFill="1" applyBorder="1" applyAlignment="1">
      <alignment vertical="center"/>
    </xf>
    <xf numFmtId="0" fontId="15" fillId="1" borderId="5" xfId="0" applyFont="1" applyFill="1" applyBorder="1" applyAlignment="1">
      <alignment vertical="center"/>
    </xf>
    <xf numFmtId="0" fontId="15" fillId="1" borderId="4" xfId="0" applyFont="1" applyFill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8" fillId="5" borderId="3" xfId="0" applyNumberFormat="1" applyFont="1" applyFill="1" applyBorder="1" applyAlignment="1">
      <alignment horizontal="center" vertical="center"/>
    </xf>
    <xf numFmtId="0" fontId="8" fillId="5" borderId="4" xfId="0" applyNumberFormat="1" applyFont="1" applyFill="1" applyBorder="1" applyAlignment="1">
      <alignment horizontal="center" vertical="center"/>
    </xf>
    <xf numFmtId="0" fontId="28" fillId="5" borderId="3" xfId="0" applyNumberFormat="1" applyFont="1" applyFill="1" applyBorder="1" applyAlignment="1">
      <alignment vertical="center" wrapText="1"/>
    </xf>
    <xf numFmtId="0" fontId="8" fillId="5" borderId="4" xfId="0" applyNumberFormat="1" applyFont="1" applyFill="1" applyBorder="1" applyAlignment="1">
      <alignment vertical="center" wrapText="1"/>
    </xf>
    <xf numFmtId="0" fontId="21" fillId="5" borderId="3" xfId="0" applyNumberFormat="1" applyFont="1" applyFill="1" applyBorder="1" applyAlignment="1">
      <alignment vertical="center"/>
    </xf>
    <xf numFmtId="0" fontId="8" fillId="5" borderId="4" xfId="0" applyNumberFormat="1" applyFont="1" applyFill="1" applyBorder="1" applyAlignment="1">
      <alignment vertical="center"/>
    </xf>
    <xf numFmtId="9" fontId="8" fillId="5" borderId="3" xfId="0" applyNumberFormat="1" applyFont="1" applyFill="1" applyBorder="1" applyAlignment="1">
      <alignment horizontal="center" vertical="center"/>
    </xf>
    <xf numFmtId="0" fontId="28" fillId="5" borderId="4" xfId="0" applyNumberFormat="1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5" fillId="0" borderId="6" xfId="0" applyFont="1" applyBorder="1"/>
    <xf numFmtId="0" fontId="15" fillId="0" borderId="2" xfId="0" applyFont="1" applyBorder="1"/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0" fillId="6" borderId="3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5" borderId="7" xfId="0" applyNumberFormat="1" applyFont="1" applyFill="1" applyBorder="1" applyAlignment="1">
      <alignment horizontal="left" vertical="center" wrapText="1"/>
    </xf>
    <xf numFmtId="0" fontId="7" fillId="5" borderId="8" xfId="0" applyNumberFormat="1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5" fillId="0" borderId="3" xfId="0" applyFont="1" applyBorder="1"/>
    <xf numFmtId="0" fontId="15" fillId="0" borderId="4" xfId="0" applyFont="1" applyBorder="1"/>
    <xf numFmtId="0" fontId="10" fillId="7" borderId="3" xfId="0" applyNumberFormat="1" applyFont="1" applyFill="1" applyBorder="1" applyAlignment="1">
      <alignment vertical="center" wrapText="1"/>
    </xf>
    <xf numFmtId="0" fontId="9" fillId="7" borderId="4" xfId="0" applyNumberFormat="1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5" fillId="0" borderId="1" xfId="0" applyFont="1" applyBorder="1"/>
    <xf numFmtId="0" fontId="27" fillId="2" borderId="3" xfId="0" applyFont="1" applyFill="1" applyBorder="1" applyAlignment="1">
      <alignment vertical="center" wrapText="1"/>
    </xf>
    <xf numFmtId="0" fontId="27" fillId="2" borderId="4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wrapText="1"/>
    </xf>
    <xf numFmtId="0" fontId="7" fillId="5" borderId="8" xfId="0" applyFont="1" applyFill="1" applyBorder="1" applyAlignment="1">
      <alignment horizontal="left" wrapText="1"/>
    </xf>
    <xf numFmtId="9" fontId="21" fillId="5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left" vertical="center" wrapText="1"/>
    </xf>
    <xf numFmtId="4" fontId="28" fillId="5" borderId="4" xfId="0" applyNumberFormat="1" applyFont="1" applyFill="1" applyBorder="1" applyAlignment="1">
      <alignment horizontal="left" vertical="center" wrapText="1"/>
    </xf>
    <xf numFmtId="4" fontId="21" fillId="5" borderId="3" xfId="0" applyNumberFormat="1" applyFont="1" applyFill="1" applyBorder="1" applyAlignment="1">
      <alignment horizontal="left" vertical="center" wrapText="1"/>
    </xf>
    <xf numFmtId="4" fontId="28" fillId="5" borderId="5" xfId="0" applyNumberFormat="1" applyFont="1" applyFill="1" applyBorder="1" applyAlignment="1">
      <alignment horizontal="left" vertical="center" wrapText="1"/>
    </xf>
    <xf numFmtId="4" fontId="21" fillId="5" borderId="3" xfId="0" applyNumberFormat="1" applyFont="1" applyFill="1" applyBorder="1" applyAlignment="1">
      <alignment vertical="center" wrapText="1"/>
    </xf>
    <xf numFmtId="4" fontId="28" fillId="5" borderId="5" xfId="0" applyNumberFormat="1" applyFont="1" applyFill="1" applyBorder="1" applyAlignment="1">
      <alignment vertical="center" wrapText="1"/>
    </xf>
    <xf numFmtId="4" fontId="28" fillId="5" borderId="4" xfId="0" applyNumberFormat="1" applyFont="1" applyFill="1" applyBorder="1" applyAlignment="1">
      <alignment vertical="center" wrapText="1"/>
    </xf>
    <xf numFmtId="4" fontId="21" fillId="5" borderId="5" xfId="0" applyNumberFormat="1" applyFont="1" applyFill="1" applyBorder="1" applyAlignment="1">
      <alignment horizontal="left" vertical="center" wrapText="1"/>
    </xf>
    <xf numFmtId="4" fontId="21" fillId="5" borderId="4" xfId="0" applyNumberFormat="1" applyFont="1" applyFill="1" applyBorder="1" applyAlignment="1">
      <alignment horizontal="left" vertical="center" wrapText="1"/>
    </xf>
    <xf numFmtId="4" fontId="9" fillId="5" borderId="3" xfId="0" applyNumberFormat="1" applyFont="1" applyFill="1" applyBorder="1" applyAlignment="1">
      <alignment horizontal="left"/>
    </xf>
    <xf numFmtId="4" fontId="9" fillId="5" borderId="5" xfId="0" applyNumberFormat="1" applyFont="1" applyFill="1" applyBorder="1" applyAlignment="1">
      <alignment horizontal="left"/>
    </xf>
    <xf numFmtId="4" fontId="9" fillId="5" borderId="4" xfId="0" applyNumberFormat="1" applyFont="1" applyFill="1" applyBorder="1" applyAlignment="1">
      <alignment horizontal="left"/>
    </xf>
    <xf numFmtId="4" fontId="12" fillId="5" borderId="3" xfId="0" applyNumberFormat="1" applyFont="1" applyFill="1" applyBorder="1" applyAlignment="1">
      <alignment vertical="center" wrapText="1"/>
    </xf>
    <xf numFmtId="4" fontId="12" fillId="5" borderId="5" xfId="0" applyNumberFormat="1" applyFont="1" applyFill="1" applyBorder="1" applyAlignment="1">
      <alignment vertical="center" wrapText="1"/>
    </xf>
    <xf numFmtId="4" fontId="12" fillId="5" borderId="4" xfId="0" applyNumberFormat="1" applyFont="1" applyFill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4" fontId="7" fillId="5" borderId="3" xfId="0" applyNumberFormat="1" applyFont="1" applyFill="1" applyBorder="1"/>
    <xf numFmtId="4" fontId="7" fillId="5" borderId="5" xfId="0" applyNumberFormat="1" applyFont="1" applyFill="1" applyBorder="1"/>
    <xf numFmtId="4" fontId="7" fillId="5" borderId="4" xfId="0" applyNumberFormat="1" applyFont="1" applyFill="1" applyBorder="1"/>
    <xf numFmtId="9" fontId="7" fillId="5" borderId="3" xfId="0" applyNumberFormat="1" applyFont="1" applyFill="1" applyBorder="1" applyAlignment="1">
      <alignment horizontal="center"/>
    </xf>
    <xf numFmtId="9" fontId="7" fillId="5" borderId="5" xfId="0" applyNumberFormat="1" applyFont="1" applyFill="1" applyBorder="1" applyAlignment="1">
      <alignment horizontal="center"/>
    </xf>
    <xf numFmtId="4" fontId="6" fillId="5" borderId="3" xfId="0" applyNumberFormat="1" applyFont="1" applyFill="1" applyBorder="1"/>
    <xf numFmtId="4" fontId="6" fillId="5" borderId="5" xfId="0" applyNumberFormat="1" applyFont="1" applyFill="1" applyBorder="1"/>
    <xf numFmtId="4" fontId="6" fillId="5" borderId="4" xfId="0" applyNumberFormat="1" applyFont="1" applyFill="1" applyBorder="1"/>
    <xf numFmtId="0" fontId="10" fillId="6" borderId="3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horizontal="left" vertical="center"/>
    </xf>
    <xf numFmtId="0" fontId="9" fillId="6" borderId="4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vertical="center"/>
    </xf>
    <xf numFmtId="0" fontId="9" fillId="5" borderId="4" xfId="0" applyFont="1" applyFill="1" applyBorder="1" applyAlignment="1">
      <alignment vertical="center"/>
    </xf>
    <xf numFmtId="4" fontId="7" fillId="5" borderId="3" xfId="0" applyNumberFormat="1" applyFont="1" applyFill="1" applyBorder="1" applyAlignment="1">
      <alignment horizontal="center" wrapText="1"/>
    </xf>
    <xf numFmtId="4" fontId="7" fillId="5" borderId="5" xfId="0" applyNumberFormat="1" applyFont="1" applyFill="1" applyBorder="1" applyAlignment="1">
      <alignment horizontal="center" wrapText="1"/>
    </xf>
    <xf numFmtId="9" fontId="9" fillId="5" borderId="3" xfId="0" applyNumberFormat="1" applyFont="1" applyFill="1" applyBorder="1" applyAlignment="1">
      <alignment horizontal="center"/>
    </xf>
    <xf numFmtId="0" fontId="9" fillId="5" borderId="5" xfId="0" applyNumberFormat="1" applyFont="1" applyFill="1" applyBorder="1" applyAlignment="1">
      <alignment horizontal="center"/>
    </xf>
    <xf numFmtId="0" fontId="10" fillId="6" borderId="3" xfId="0" applyFont="1" applyFill="1" applyBorder="1" applyAlignment="1">
      <alignment horizontal="left"/>
    </xf>
    <xf numFmtId="0" fontId="10" fillId="6" borderId="5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6" fillId="5" borderId="3" xfId="0" applyNumberFormat="1" applyFont="1" applyFill="1" applyBorder="1" applyAlignment="1">
      <alignment horizontal="left"/>
    </xf>
    <xf numFmtId="0" fontId="6" fillId="5" borderId="5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5" xfId="0" applyFont="1" applyBorder="1"/>
    <xf numFmtId="0" fontId="9" fillId="0" borderId="3" xfId="0" applyFont="1" applyBorder="1"/>
    <xf numFmtId="0" fontId="9" fillId="0" borderId="5" xfId="0" applyFont="1" applyBorder="1"/>
    <xf numFmtId="4" fontId="9" fillId="5" borderId="3" xfId="0" applyNumberFormat="1" applyFont="1" applyFill="1" applyBorder="1" applyAlignment="1">
      <alignment vertical="center" wrapText="1"/>
    </xf>
    <xf numFmtId="4" fontId="9" fillId="5" borderId="5" xfId="0" applyNumberFormat="1" applyFont="1" applyFill="1" applyBorder="1" applyAlignment="1">
      <alignment vertical="center" wrapText="1"/>
    </xf>
    <xf numFmtId="4" fontId="9" fillId="5" borderId="4" xfId="0" applyNumberFormat="1" applyFont="1" applyFill="1" applyBorder="1" applyAlignment="1">
      <alignment vertical="center" wrapText="1"/>
    </xf>
    <xf numFmtId="0" fontId="12" fillId="5" borderId="3" xfId="0" applyNumberFormat="1" applyFont="1" applyFill="1" applyBorder="1" applyAlignment="1">
      <alignment horizontal="left"/>
    </xf>
    <xf numFmtId="0" fontId="12" fillId="5" borderId="5" xfId="0" applyNumberFormat="1" applyFont="1" applyFill="1" applyBorder="1" applyAlignment="1">
      <alignment horizontal="left"/>
    </xf>
    <xf numFmtId="0" fontId="12" fillId="5" borderId="4" xfId="0" applyNumberFormat="1" applyFont="1" applyFill="1" applyBorder="1" applyAlignment="1">
      <alignment horizontal="left"/>
    </xf>
    <xf numFmtId="0" fontId="7" fillId="5" borderId="7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vertical="center"/>
    </xf>
    <xf numFmtId="0" fontId="18" fillId="5" borderId="8" xfId="0" applyFont="1" applyFill="1" applyBorder="1" applyAlignment="1">
      <alignment vertical="center" wrapText="1"/>
    </xf>
    <xf numFmtId="0" fontId="17" fillId="0" borderId="4" xfId="0" applyFont="1" applyBorder="1"/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3" fillId="7" borderId="3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7" fillId="5" borderId="7" xfId="0" applyFont="1" applyFill="1" applyBorder="1" applyAlignment="1">
      <alignment wrapText="1"/>
    </xf>
    <xf numFmtId="0" fontId="7" fillId="5" borderId="9" xfId="0" applyFont="1" applyFill="1" applyBorder="1" applyAlignment="1">
      <alignment wrapText="1"/>
    </xf>
    <xf numFmtId="0" fontId="7" fillId="5" borderId="8" xfId="0" applyFont="1" applyFill="1" applyBorder="1" applyAlignment="1">
      <alignment wrapText="1"/>
    </xf>
    <xf numFmtId="0" fontId="15" fillId="5" borderId="3" xfId="0" applyFont="1" applyFill="1" applyBorder="1" applyAlignment="1">
      <alignment vertical="center"/>
    </xf>
    <xf numFmtId="0" fontId="15" fillId="5" borderId="4" xfId="0" applyFont="1" applyFill="1" applyBorder="1" applyAlignment="1">
      <alignment vertical="center"/>
    </xf>
    <xf numFmtId="0" fontId="25" fillId="5" borderId="7" xfId="0" applyFont="1" applyFill="1" applyBorder="1" applyAlignment="1">
      <alignment vertical="center" wrapText="1"/>
    </xf>
    <xf numFmtId="0" fontId="25" fillId="5" borderId="8" xfId="0" applyFont="1" applyFill="1" applyBorder="1" applyAlignment="1">
      <alignment vertical="center" wrapText="1"/>
    </xf>
    <xf numFmtId="0" fontId="15" fillId="5" borderId="6" xfId="0" applyFont="1" applyFill="1" applyBorder="1"/>
    <xf numFmtId="0" fontId="15" fillId="5" borderId="2" xfId="0" applyFont="1" applyFill="1" applyBorder="1"/>
    <xf numFmtId="0" fontId="9" fillId="0" borderId="1" xfId="0" applyFont="1" applyBorder="1" applyAlignment="1">
      <alignment vertical="center"/>
    </xf>
    <xf numFmtId="0" fontId="13" fillId="3" borderId="3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3" fillId="1" borderId="3" xfId="0" applyFont="1" applyFill="1" applyBorder="1" applyAlignment="1">
      <alignment horizontal="center"/>
    </xf>
    <xf numFmtId="0" fontId="13" fillId="1" borderId="5" xfId="0" applyFont="1" applyFill="1" applyBorder="1" applyAlignment="1">
      <alignment horizontal="center"/>
    </xf>
    <xf numFmtId="0" fontId="13" fillId="1" borderId="4" xfId="0" applyFont="1" applyFill="1" applyBorder="1" applyAlignment="1">
      <alignment horizontal="center"/>
    </xf>
    <xf numFmtId="0" fontId="9" fillId="5" borderId="7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/>
    </xf>
    <xf numFmtId="0" fontId="21" fillId="5" borderId="3" xfId="0" applyFont="1" applyFill="1" applyBorder="1" applyAlignment="1">
      <alignment horizontal="center"/>
    </xf>
    <xf numFmtId="0" fontId="21" fillId="5" borderId="4" xfId="0" applyFont="1" applyFill="1" applyBorder="1" applyAlignment="1">
      <alignment horizontal="center"/>
    </xf>
    <xf numFmtId="0" fontId="10" fillId="6" borderId="3" xfId="0" applyFont="1" applyFill="1" applyBorder="1" applyAlignment="1">
      <alignment vertical="center"/>
    </xf>
    <xf numFmtId="0" fontId="10" fillId="6" borderId="5" xfId="0" applyFont="1" applyFill="1" applyBorder="1" applyAlignment="1">
      <alignment vertical="center"/>
    </xf>
    <xf numFmtId="0" fontId="10" fillId="6" borderId="4" xfId="0" applyFont="1" applyFill="1" applyBorder="1" applyAlignment="1">
      <alignment vertical="center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center"/>
    </xf>
    <xf numFmtId="0" fontId="31" fillId="0" borderId="0" xfId="0" applyFont="1"/>
    <xf numFmtId="0" fontId="3" fillId="0" borderId="1" xfId="0" applyFont="1" applyBorder="1" applyAlignment="1">
      <alignment horizontal="center" vertical="center"/>
    </xf>
    <xf numFmtId="0" fontId="32" fillId="0" borderId="6" xfId="0" applyFont="1" applyBorder="1"/>
    <xf numFmtId="0" fontId="4" fillId="0" borderId="4" xfId="0" applyFont="1" applyBorder="1"/>
    <xf numFmtId="0" fontId="3" fillId="0" borderId="1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3" fillId="0" borderId="1" xfId="0" applyFont="1" applyBorder="1"/>
    <xf numFmtId="43" fontId="33" fillId="0" borderId="1" xfId="0" applyNumberFormat="1" applyFont="1" applyBorder="1"/>
    <xf numFmtId="0" fontId="0" fillId="0" borderId="9" xfId="0" applyBorder="1" applyAlignment="1">
      <alignment horizontal="center"/>
    </xf>
    <xf numFmtId="0" fontId="35" fillId="0" borderId="1" xfId="0" applyFont="1" applyBorder="1" applyAlignment="1">
      <alignment vertical="top" wrapText="1"/>
    </xf>
    <xf numFmtId="43" fontId="0" fillId="0" borderId="1" xfId="0" applyNumberFormat="1" applyBorder="1"/>
    <xf numFmtId="43" fontId="0" fillId="0" borderId="1" xfId="0" applyNumberFormat="1" applyFont="1" applyBorder="1"/>
    <xf numFmtId="0" fontId="36" fillId="0" borderId="1" xfId="0" applyFont="1" applyBorder="1" applyAlignment="1">
      <alignment vertical="top" wrapText="1"/>
    </xf>
    <xf numFmtId="0" fontId="33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3" fillId="0" borderId="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43" fontId="37" fillId="0" borderId="1" xfId="0" applyNumberFormat="1" applyFont="1" applyBorder="1"/>
    <xf numFmtId="0" fontId="0" fillId="0" borderId="0" xfId="0" applyBorder="1"/>
    <xf numFmtId="0" fontId="33" fillId="0" borderId="0" xfId="0" applyFont="1" applyBorder="1" applyAlignment="1">
      <alignment horizontal="center"/>
    </xf>
    <xf numFmtId="0" fontId="38" fillId="0" borderId="6" xfId="0" applyFont="1" applyBorder="1"/>
    <xf numFmtId="0" fontId="36" fillId="0" borderId="1" xfId="0" applyFont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9" fillId="0" borderId="1" xfId="0" applyFont="1" applyBorder="1" applyAlignment="1">
      <alignment vertical="top" wrapText="1"/>
    </xf>
    <xf numFmtId="43" fontId="39" fillId="0" borderId="1" xfId="0" applyNumberFormat="1" applyFont="1" applyBorder="1"/>
    <xf numFmtId="0" fontId="36" fillId="0" borderId="8" xfId="0" applyFont="1" applyBorder="1" applyAlignment="1">
      <alignment horizontal="center"/>
    </xf>
    <xf numFmtId="0" fontId="36" fillId="0" borderId="1" xfId="0" applyFont="1" applyBorder="1" applyAlignment="1">
      <alignment horizontal="center" vertical="top"/>
    </xf>
    <xf numFmtId="0" fontId="35" fillId="0" borderId="1" xfId="0" applyFont="1" applyBorder="1" applyAlignment="1">
      <alignment wrapText="1"/>
    </xf>
    <xf numFmtId="43" fontId="40" fillId="0" borderId="1" xfId="0" applyNumberFormat="1" applyFont="1" applyBorder="1"/>
    <xf numFmtId="43" fontId="33" fillId="0" borderId="1" xfId="0" applyNumberFormat="1" applyFont="1" applyBorder="1" applyAlignment="1">
      <alignment wrapText="1"/>
    </xf>
    <xf numFmtId="0" fontId="36" fillId="0" borderId="1" xfId="0" applyFont="1" applyBorder="1" applyAlignment="1">
      <alignment horizontal="center" vertical="top" wrapText="1"/>
    </xf>
    <xf numFmtId="43" fontId="40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/>
    <xf numFmtId="4" fontId="0" fillId="0" borderId="0" xfId="0" applyNumberFormat="1" applyFill="1" applyBorder="1"/>
    <xf numFmtId="0" fontId="35" fillId="0" borderId="1" xfId="0" applyFont="1" applyBorder="1" applyAlignment="1">
      <alignment horizontal="center" wrapText="1"/>
    </xf>
    <xf numFmtId="0" fontId="33" fillId="0" borderId="1" xfId="0" applyFont="1" applyBorder="1" applyAlignment="1">
      <alignment horizontal="center" wrapText="1"/>
    </xf>
    <xf numFmtId="0" fontId="4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0"/>
  <sheetViews>
    <sheetView zoomScale="110" zoomScaleNormal="110" workbookViewId="0">
      <selection activeCell="F3" sqref="F3"/>
    </sheetView>
  </sheetViews>
  <sheetFormatPr defaultRowHeight="15"/>
  <cols>
    <col min="1" max="1" width="21" customWidth="1"/>
    <col min="2" max="2" width="17.140625" customWidth="1"/>
    <col min="3" max="3" width="16.42578125" customWidth="1"/>
    <col min="4" max="4" width="17.5703125" customWidth="1"/>
    <col min="5" max="5" width="71.7109375" customWidth="1"/>
    <col min="7" max="7" width="14.5703125" customWidth="1"/>
  </cols>
  <sheetData>
    <row r="1" spans="1:9" ht="21" customHeight="1">
      <c r="A1" s="1"/>
      <c r="B1" s="1"/>
      <c r="C1" s="1"/>
      <c r="D1" s="1"/>
      <c r="E1" s="1"/>
      <c r="F1" s="1"/>
      <c r="G1" s="1"/>
      <c r="H1" s="1"/>
      <c r="I1" s="1"/>
    </row>
    <row r="2" spans="1:9" ht="21.75" customHeight="1">
      <c r="A2" s="255" t="s">
        <v>89</v>
      </c>
      <c r="B2" s="255"/>
      <c r="C2" s="255"/>
      <c r="D2" s="255"/>
      <c r="E2" s="255"/>
      <c r="F2" s="1"/>
      <c r="G2" s="1"/>
      <c r="H2" s="1"/>
      <c r="I2" s="1"/>
    </row>
    <row r="3" spans="1:9" ht="21" customHeight="1">
      <c r="A3" s="1"/>
      <c r="B3" s="1"/>
      <c r="C3" s="1"/>
      <c r="D3" s="1"/>
      <c r="E3" s="1"/>
      <c r="F3" s="1"/>
      <c r="G3" s="1"/>
      <c r="H3" s="1"/>
      <c r="I3" s="1"/>
    </row>
    <row r="4" spans="1:9">
      <c r="A4" s="254" t="s">
        <v>0</v>
      </c>
      <c r="B4" s="254"/>
      <c r="C4" s="3" t="s">
        <v>1</v>
      </c>
      <c r="D4" s="3" t="s">
        <v>2</v>
      </c>
      <c r="E4" s="3" t="s">
        <v>3</v>
      </c>
      <c r="F4" s="1"/>
      <c r="G4" s="1"/>
      <c r="H4" s="1"/>
      <c r="I4" s="1"/>
    </row>
    <row r="5" spans="1:9" ht="36" customHeight="1">
      <c r="A5" s="189" t="s">
        <v>60</v>
      </c>
      <c r="B5" s="190"/>
      <c r="C5" s="8">
        <f>SUM(C6)</f>
        <v>4000</v>
      </c>
      <c r="D5" s="8">
        <f>SUM(D6)</f>
        <v>0</v>
      </c>
      <c r="E5" s="6"/>
      <c r="F5" s="1"/>
      <c r="G5" s="1"/>
      <c r="H5" s="1"/>
      <c r="I5" s="1"/>
    </row>
    <row r="6" spans="1:9">
      <c r="A6" s="191" t="s">
        <v>69</v>
      </c>
      <c r="B6" s="256"/>
      <c r="C6" s="19">
        <f>SUM(C7:C7)</f>
        <v>4000</v>
      </c>
      <c r="D6" s="10">
        <f>SUM(D7:D7)</f>
        <v>0</v>
      </c>
      <c r="E6" s="265" t="s">
        <v>125</v>
      </c>
      <c r="F6" s="1"/>
      <c r="G6" s="1"/>
      <c r="H6" s="1"/>
      <c r="I6" s="1"/>
    </row>
    <row r="7" spans="1:9">
      <c r="A7" s="257" t="s">
        <v>6</v>
      </c>
      <c r="B7" s="258"/>
      <c r="C7" s="20">
        <v>4000</v>
      </c>
      <c r="D7" s="21">
        <v>0</v>
      </c>
      <c r="E7" s="266"/>
      <c r="F7" s="1"/>
      <c r="G7" s="1"/>
      <c r="H7" s="1"/>
      <c r="I7" s="1"/>
    </row>
    <row r="8" spans="1:9" ht="28.5" customHeight="1">
      <c r="A8" s="189" t="s">
        <v>7</v>
      </c>
      <c r="B8" s="190"/>
      <c r="C8" s="8">
        <f>SUM(C9)</f>
        <v>44650</v>
      </c>
      <c r="D8" s="8">
        <f>SUM(D9)</f>
        <v>0</v>
      </c>
      <c r="E8" s="22"/>
      <c r="F8" s="1"/>
      <c r="G8" s="1"/>
      <c r="H8" s="1"/>
      <c r="I8" s="1"/>
    </row>
    <row r="9" spans="1:9">
      <c r="A9" s="191" t="s">
        <v>4</v>
      </c>
      <c r="B9" s="256"/>
      <c r="C9" s="10">
        <v>44650</v>
      </c>
      <c r="D9" s="10">
        <f>SUM(D10)</f>
        <v>0</v>
      </c>
      <c r="E9" s="195" t="s">
        <v>86</v>
      </c>
      <c r="F9" s="1"/>
      <c r="G9" s="1"/>
      <c r="H9" s="1"/>
      <c r="I9" s="1"/>
    </row>
    <row r="10" spans="1:9" ht="15" customHeight="1">
      <c r="A10" s="180" t="s">
        <v>6</v>
      </c>
      <c r="B10" s="230"/>
      <c r="C10" s="11">
        <v>44650</v>
      </c>
      <c r="D10" s="11">
        <v>0</v>
      </c>
      <c r="E10" s="196"/>
      <c r="F10" s="1"/>
      <c r="G10" s="1"/>
      <c r="H10" s="1"/>
      <c r="I10" s="1"/>
    </row>
    <row r="11" spans="1:9" ht="21" customHeight="1">
      <c r="A11" s="189" t="s">
        <v>84</v>
      </c>
      <c r="B11" s="267"/>
      <c r="C11" s="8">
        <f>SUM(C12)</f>
        <v>70150</v>
      </c>
      <c r="D11" s="8">
        <f>SUM(D12)</f>
        <v>17417.810000000001</v>
      </c>
      <c r="E11" s="14"/>
      <c r="F11" s="1"/>
      <c r="G11" s="1"/>
      <c r="H11" s="1"/>
      <c r="I11" s="1"/>
    </row>
    <row r="12" spans="1:9" ht="16.5" customHeight="1">
      <c r="A12" s="166" t="s">
        <v>4</v>
      </c>
      <c r="B12" s="167"/>
      <c r="C12" s="11">
        <f>SUM(C13)</f>
        <v>70150</v>
      </c>
      <c r="D12" s="11">
        <f>SUM(D13)</f>
        <v>17417.810000000001</v>
      </c>
      <c r="E12" s="195" t="s">
        <v>94</v>
      </c>
      <c r="F12" s="1"/>
      <c r="G12" s="1"/>
      <c r="H12" s="1"/>
      <c r="I12" s="1"/>
    </row>
    <row r="13" spans="1:9" ht="15" customHeight="1">
      <c r="A13" s="180" t="s">
        <v>78</v>
      </c>
      <c r="B13" s="181"/>
      <c r="C13" s="11">
        <v>70150</v>
      </c>
      <c r="D13" s="11">
        <v>17417.810000000001</v>
      </c>
      <c r="E13" s="268"/>
      <c r="F13" s="1"/>
      <c r="G13" s="1"/>
      <c r="H13" s="1"/>
      <c r="I13" s="1"/>
    </row>
    <row r="14" spans="1:9" ht="24.75" customHeight="1">
      <c r="A14" s="189" t="s">
        <v>8</v>
      </c>
      <c r="B14" s="190"/>
      <c r="C14" s="8">
        <f>SUM(C15+C22)</f>
        <v>11741500</v>
      </c>
      <c r="D14" s="8">
        <f>SUM(D15+D22)</f>
        <v>1562231.3900000001</v>
      </c>
      <c r="E14" s="6"/>
      <c r="F14" s="1"/>
      <c r="G14" s="1"/>
      <c r="H14" s="1"/>
      <c r="I14" s="1"/>
    </row>
    <row r="15" spans="1:9">
      <c r="A15" s="178" t="s">
        <v>4</v>
      </c>
      <c r="B15" s="179"/>
      <c r="C15" s="10">
        <v>2754200</v>
      </c>
      <c r="D15" s="26">
        <f>SUM(D18:D21)</f>
        <v>1400842.06</v>
      </c>
      <c r="E15" s="7"/>
      <c r="F15" s="1"/>
      <c r="G15" s="1"/>
      <c r="H15" s="1"/>
      <c r="I15" s="1"/>
    </row>
    <row r="16" spans="1:9" ht="13.5" customHeight="1">
      <c r="A16" s="191" t="s">
        <v>80</v>
      </c>
      <c r="B16" s="192"/>
      <c r="C16" s="10">
        <v>2000</v>
      </c>
      <c r="D16" s="26"/>
      <c r="E16" s="270" t="s">
        <v>167</v>
      </c>
      <c r="F16" s="1"/>
      <c r="G16" s="1"/>
      <c r="H16" s="1"/>
      <c r="I16" s="1"/>
    </row>
    <row r="17" spans="1:9" ht="12.75" customHeight="1">
      <c r="A17" s="191" t="s">
        <v>81</v>
      </c>
      <c r="B17" s="269"/>
      <c r="C17" s="10">
        <v>1000</v>
      </c>
      <c r="D17" s="13"/>
      <c r="E17" s="271"/>
      <c r="F17" s="1"/>
      <c r="G17" s="1"/>
      <c r="H17" s="1"/>
      <c r="I17" s="1"/>
    </row>
    <row r="18" spans="1:9">
      <c r="A18" s="28" t="s">
        <v>10</v>
      </c>
      <c r="B18" s="24" t="s">
        <v>11</v>
      </c>
      <c r="C18" s="25" t="s">
        <v>13</v>
      </c>
      <c r="D18" s="26">
        <v>1240.05</v>
      </c>
      <c r="E18" s="27" t="s">
        <v>91</v>
      </c>
      <c r="F18" s="1"/>
      <c r="G18" s="1"/>
      <c r="H18" s="1"/>
      <c r="I18" s="1"/>
    </row>
    <row r="19" spans="1:9">
      <c r="A19" s="15"/>
      <c r="B19" s="24" t="s">
        <v>61</v>
      </c>
      <c r="C19" s="25"/>
      <c r="D19" s="26">
        <v>720</v>
      </c>
      <c r="E19" s="27" t="s">
        <v>90</v>
      </c>
      <c r="F19" s="1"/>
      <c r="G19" s="1"/>
      <c r="H19" s="1"/>
      <c r="I19" s="1"/>
    </row>
    <row r="20" spans="1:9" ht="51.75" customHeight="1">
      <c r="A20" s="12" t="s">
        <v>9</v>
      </c>
      <c r="B20" s="23"/>
      <c r="C20" s="29" t="s">
        <v>13</v>
      </c>
      <c r="D20" s="11">
        <v>271880.44</v>
      </c>
      <c r="E20" s="30" t="s">
        <v>92</v>
      </c>
      <c r="F20" s="1"/>
      <c r="G20" s="1"/>
      <c r="H20" s="1"/>
      <c r="I20" s="1"/>
    </row>
    <row r="21" spans="1:9" ht="108.75" customHeight="1">
      <c r="A21" s="180" t="s">
        <v>6</v>
      </c>
      <c r="B21" s="230"/>
      <c r="C21" s="29" t="s">
        <v>13</v>
      </c>
      <c r="D21" s="11">
        <v>1127001.57</v>
      </c>
      <c r="E21" s="18" t="s">
        <v>93</v>
      </c>
      <c r="F21" s="1"/>
      <c r="G21" s="1"/>
      <c r="H21" s="1"/>
      <c r="I21" s="1"/>
    </row>
    <row r="22" spans="1:9" ht="154.5" customHeight="1">
      <c r="A22" s="34" t="s">
        <v>12</v>
      </c>
      <c r="B22" s="16"/>
      <c r="C22" s="35">
        <v>8987300</v>
      </c>
      <c r="D22" s="35">
        <v>161389.32999999999</v>
      </c>
      <c r="E22" s="36" t="s">
        <v>95</v>
      </c>
      <c r="F22" s="1"/>
      <c r="G22" s="1"/>
      <c r="H22" s="1"/>
      <c r="I22" s="1"/>
    </row>
    <row r="23" spans="1:9">
      <c r="A23" s="248" t="s">
        <v>96</v>
      </c>
      <c r="B23" s="249"/>
      <c r="C23" s="249"/>
      <c r="D23" s="249"/>
      <c r="E23" s="250"/>
      <c r="F23" s="1"/>
      <c r="G23" s="1"/>
      <c r="H23" s="4"/>
      <c r="I23" s="1"/>
    </row>
    <row r="24" spans="1:9">
      <c r="A24" s="37" t="s">
        <v>14</v>
      </c>
      <c r="B24" s="17"/>
      <c r="C24" s="262"/>
      <c r="D24" s="263"/>
      <c r="E24" s="264"/>
      <c r="F24" s="1"/>
      <c r="G24" s="1"/>
      <c r="H24" s="1"/>
      <c r="I24" s="1"/>
    </row>
    <row r="25" spans="1:9">
      <c r="A25" s="38" t="s">
        <v>15</v>
      </c>
      <c r="B25" s="39"/>
      <c r="C25" s="259" t="s">
        <v>97</v>
      </c>
      <c r="D25" s="260"/>
      <c r="E25" s="261"/>
      <c r="F25" s="1"/>
      <c r="G25" s="1"/>
      <c r="H25" s="1"/>
      <c r="I25" s="1"/>
    </row>
    <row r="26" spans="1:9">
      <c r="A26" s="40" t="s">
        <v>16</v>
      </c>
      <c r="B26" s="41"/>
      <c r="C26" s="223" t="s">
        <v>98</v>
      </c>
      <c r="D26" s="224"/>
      <c r="E26" s="225"/>
      <c r="F26" s="1"/>
      <c r="G26" s="1"/>
      <c r="H26" s="1"/>
      <c r="I26" s="1"/>
    </row>
    <row r="27" spans="1:9">
      <c r="A27" s="40" t="s">
        <v>17</v>
      </c>
      <c r="B27" s="41"/>
      <c r="C27" s="246">
        <v>0.01</v>
      </c>
      <c r="D27" s="247"/>
      <c r="E27" s="42"/>
      <c r="F27" s="1"/>
      <c r="G27" s="1"/>
      <c r="H27" s="1"/>
      <c r="I27" s="1"/>
    </row>
    <row r="28" spans="1:9">
      <c r="A28" s="40" t="s">
        <v>18</v>
      </c>
      <c r="B28" s="41"/>
      <c r="C28" s="223" t="s">
        <v>75</v>
      </c>
      <c r="D28" s="224"/>
      <c r="E28" s="225"/>
      <c r="F28" s="1"/>
      <c r="G28" s="1"/>
      <c r="H28" s="1"/>
      <c r="I28" s="1"/>
    </row>
    <row r="29" spans="1:9">
      <c r="A29" s="38" t="s">
        <v>19</v>
      </c>
      <c r="B29" s="39"/>
      <c r="C29" s="226"/>
      <c r="D29" s="227"/>
      <c r="E29" s="228"/>
      <c r="F29" s="1"/>
      <c r="G29" s="1"/>
      <c r="H29" s="1"/>
      <c r="I29" s="1"/>
    </row>
    <row r="30" spans="1:9">
      <c r="A30" s="248" t="s">
        <v>99</v>
      </c>
      <c r="B30" s="249"/>
      <c r="C30" s="249"/>
      <c r="D30" s="249"/>
      <c r="E30" s="250"/>
      <c r="F30" s="1"/>
      <c r="G30" s="1"/>
      <c r="H30" s="1"/>
      <c r="I30" s="1"/>
    </row>
    <row r="31" spans="1:9">
      <c r="A31" s="37" t="s">
        <v>14</v>
      </c>
      <c r="B31" s="48"/>
      <c r="C31" s="251"/>
      <c r="D31" s="252"/>
      <c r="E31" s="253"/>
      <c r="F31" s="1"/>
      <c r="G31" s="1"/>
      <c r="H31" s="1"/>
      <c r="I31" s="1"/>
    </row>
    <row r="32" spans="1:9" ht="15" customHeight="1">
      <c r="A32" s="38" t="s">
        <v>15</v>
      </c>
      <c r="B32" s="39"/>
      <c r="C32" s="150" t="s">
        <v>100</v>
      </c>
      <c r="D32" s="151"/>
      <c r="E32" s="152"/>
      <c r="F32" s="1"/>
      <c r="G32" s="1"/>
      <c r="H32" s="1"/>
      <c r="I32" s="1"/>
    </row>
    <row r="33" spans="1:9">
      <c r="A33" s="40" t="s">
        <v>16</v>
      </c>
      <c r="B33" s="41"/>
      <c r="C33" s="231" t="s">
        <v>101</v>
      </c>
      <c r="D33" s="232"/>
      <c r="E33" s="233"/>
      <c r="F33" s="1"/>
      <c r="G33" s="1"/>
      <c r="H33" s="1"/>
      <c r="I33" s="1"/>
    </row>
    <row r="34" spans="1:9">
      <c r="A34" s="40" t="s">
        <v>17</v>
      </c>
      <c r="B34" s="41"/>
      <c r="C34" s="234">
        <v>0</v>
      </c>
      <c r="D34" s="235"/>
      <c r="E34" s="126"/>
      <c r="F34" s="1"/>
      <c r="G34" s="1"/>
      <c r="H34" s="1"/>
      <c r="I34" s="1"/>
    </row>
    <row r="35" spans="1:9">
      <c r="A35" s="40" t="s">
        <v>18</v>
      </c>
      <c r="B35" s="41"/>
      <c r="C35" s="236" t="s">
        <v>68</v>
      </c>
      <c r="D35" s="237"/>
      <c r="E35" s="238"/>
      <c r="F35" s="1"/>
      <c r="G35" s="1"/>
      <c r="H35" s="1"/>
      <c r="I35" s="1"/>
    </row>
    <row r="36" spans="1:9">
      <c r="A36" s="38" t="s">
        <v>19</v>
      </c>
      <c r="B36" s="39"/>
      <c r="C36" s="150"/>
      <c r="D36" s="151"/>
      <c r="E36" s="152"/>
      <c r="F36" s="1"/>
      <c r="G36" s="1"/>
      <c r="H36" s="1"/>
      <c r="I36" s="1"/>
    </row>
    <row r="37" spans="1:9">
      <c r="A37" s="239" t="s">
        <v>102</v>
      </c>
      <c r="B37" s="240"/>
      <c r="C37" s="240"/>
      <c r="D37" s="240"/>
      <c r="E37" s="241"/>
      <c r="F37" s="1"/>
      <c r="G37" s="1"/>
      <c r="H37" s="1"/>
      <c r="I37" s="1"/>
    </row>
    <row r="38" spans="1:9">
      <c r="A38" s="38" t="s">
        <v>14</v>
      </c>
      <c r="B38" s="39"/>
      <c r="C38" s="49"/>
      <c r="D38" s="50"/>
      <c r="E38" s="51"/>
      <c r="F38" s="1"/>
      <c r="G38" s="1"/>
      <c r="H38" s="1"/>
      <c r="I38" s="1"/>
    </row>
    <row r="39" spans="1:9">
      <c r="A39" s="242" t="s">
        <v>15</v>
      </c>
      <c r="B39" s="243"/>
      <c r="C39" s="244" t="s">
        <v>103</v>
      </c>
      <c r="D39" s="245"/>
      <c r="E39" s="51"/>
      <c r="F39" s="1"/>
      <c r="G39" s="1"/>
      <c r="H39" s="1"/>
      <c r="I39" s="1"/>
    </row>
    <row r="40" spans="1:9">
      <c r="A40" s="242" t="s">
        <v>16</v>
      </c>
      <c r="B40" s="243"/>
      <c r="C40" s="153" t="s">
        <v>137</v>
      </c>
      <c r="D40" s="154"/>
      <c r="E40" s="51"/>
      <c r="F40" s="1"/>
      <c r="G40" s="1"/>
      <c r="H40" s="1"/>
      <c r="I40" s="1"/>
    </row>
    <row r="41" spans="1:9">
      <c r="A41" s="242" t="s">
        <v>17</v>
      </c>
      <c r="B41" s="243"/>
      <c r="C41" s="155">
        <v>0</v>
      </c>
      <c r="D41" s="156"/>
      <c r="E41" s="51"/>
      <c r="F41" s="1"/>
      <c r="G41" s="1"/>
      <c r="H41" s="1"/>
      <c r="I41" s="1"/>
    </row>
    <row r="42" spans="1:9">
      <c r="A42" s="242" t="s">
        <v>18</v>
      </c>
      <c r="B42" s="243"/>
      <c r="C42" s="153" t="s">
        <v>82</v>
      </c>
      <c r="D42" s="154"/>
      <c r="E42" s="51"/>
      <c r="F42" s="1"/>
      <c r="G42" s="1"/>
      <c r="H42" s="1"/>
      <c r="I42" s="1"/>
    </row>
    <row r="43" spans="1:9">
      <c r="A43" s="242" t="s">
        <v>19</v>
      </c>
      <c r="B43" s="243"/>
      <c r="C43" s="150"/>
      <c r="D43" s="151"/>
      <c r="E43" s="152"/>
      <c r="F43" s="1"/>
      <c r="G43" s="1"/>
      <c r="H43" s="1"/>
      <c r="I43" s="1"/>
    </row>
    <row r="44" spans="1:9">
      <c r="A44" s="302" t="s">
        <v>138</v>
      </c>
      <c r="B44" s="303"/>
      <c r="C44" s="303"/>
      <c r="D44" s="303"/>
      <c r="E44" s="304"/>
      <c r="F44" s="1"/>
      <c r="G44" s="1"/>
      <c r="H44" s="1"/>
      <c r="I44" s="1"/>
    </row>
    <row r="45" spans="1:9">
      <c r="A45" s="98" t="s">
        <v>14</v>
      </c>
      <c r="B45" s="99"/>
      <c r="C45" s="150"/>
      <c r="D45" s="151"/>
      <c r="E45" s="152"/>
      <c r="F45" s="1"/>
      <c r="G45" s="1"/>
      <c r="H45" s="1"/>
      <c r="I45" s="1"/>
    </row>
    <row r="46" spans="1:9">
      <c r="A46" s="98" t="s">
        <v>15</v>
      </c>
      <c r="B46" s="99"/>
      <c r="C46" s="150" t="s">
        <v>139</v>
      </c>
      <c r="D46" s="151"/>
      <c r="E46" s="152"/>
      <c r="F46" s="1"/>
      <c r="G46" s="1"/>
      <c r="H46" s="1"/>
      <c r="I46" s="1"/>
    </row>
    <row r="47" spans="1:9">
      <c r="A47" s="98" t="s">
        <v>16</v>
      </c>
      <c r="B47" s="99"/>
      <c r="C47" s="153" t="s">
        <v>140</v>
      </c>
      <c r="D47" s="154"/>
      <c r="E47" s="96"/>
      <c r="F47" s="1"/>
      <c r="G47" s="1"/>
      <c r="H47" s="1"/>
      <c r="I47" s="1"/>
    </row>
    <row r="48" spans="1:9">
      <c r="A48" s="98" t="s">
        <v>17</v>
      </c>
      <c r="B48" s="99"/>
      <c r="C48" s="155">
        <v>0.06</v>
      </c>
      <c r="D48" s="156"/>
      <c r="E48" s="96"/>
      <c r="F48" s="1"/>
      <c r="G48" s="1"/>
      <c r="H48" s="1"/>
      <c r="I48" s="1"/>
    </row>
    <row r="49" spans="1:9">
      <c r="A49" s="98" t="s">
        <v>18</v>
      </c>
      <c r="B49" s="99"/>
      <c r="C49" s="94"/>
      <c r="D49" s="95"/>
      <c r="E49" s="96"/>
      <c r="F49" s="1"/>
      <c r="G49" s="1"/>
      <c r="H49" s="1"/>
      <c r="I49" s="1"/>
    </row>
    <row r="50" spans="1:9">
      <c r="A50" s="98" t="s">
        <v>19</v>
      </c>
      <c r="B50" s="99"/>
      <c r="C50" s="94"/>
      <c r="D50" s="95"/>
      <c r="E50" s="96"/>
      <c r="F50" s="1"/>
      <c r="G50" s="1"/>
      <c r="H50" s="1"/>
      <c r="I50" s="1"/>
    </row>
    <row r="51" spans="1:9" ht="36.75" customHeight="1">
      <c r="A51" s="201" t="s">
        <v>59</v>
      </c>
      <c r="B51" s="201"/>
      <c r="C51" s="52">
        <f>SUM(C52)</f>
        <v>15000</v>
      </c>
      <c r="D51" s="52">
        <f>SUM(D52)</f>
        <v>10000</v>
      </c>
      <c r="E51" s="53"/>
      <c r="F51" s="1"/>
      <c r="G51" s="1"/>
      <c r="H51" s="1"/>
      <c r="I51" s="1"/>
    </row>
    <row r="52" spans="1:9" ht="22.5" customHeight="1">
      <c r="A52" s="166" t="s">
        <v>4</v>
      </c>
      <c r="B52" s="229"/>
      <c r="C52" s="54">
        <f>SUM(C53)</f>
        <v>15000</v>
      </c>
      <c r="D52" s="54">
        <f>SUM(D53)</f>
        <v>10000</v>
      </c>
      <c r="E52" s="211" t="s">
        <v>173</v>
      </c>
      <c r="F52" s="1"/>
      <c r="G52" s="1"/>
      <c r="H52" s="1"/>
      <c r="I52" s="1"/>
    </row>
    <row r="53" spans="1:9" ht="92.25" customHeight="1">
      <c r="A53" s="180" t="s">
        <v>6</v>
      </c>
      <c r="B53" s="230"/>
      <c r="C53" s="11">
        <v>15000</v>
      </c>
      <c r="D53" s="11">
        <v>10000</v>
      </c>
      <c r="E53" s="212"/>
      <c r="F53" s="1"/>
      <c r="G53" s="1"/>
      <c r="H53" s="1"/>
      <c r="I53" s="1"/>
    </row>
    <row r="54" spans="1:9" ht="36.75" customHeight="1">
      <c r="A54" s="189" t="s">
        <v>20</v>
      </c>
      <c r="B54" s="190"/>
      <c r="C54" s="8">
        <f>SUM(C55+C67)</f>
        <v>698700</v>
      </c>
      <c r="D54" s="55">
        <f>SUM(D55+D67)</f>
        <v>351873.24</v>
      </c>
      <c r="E54" s="53"/>
      <c r="F54" s="1"/>
      <c r="G54" s="1"/>
      <c r="H54" s="1"/>
      <c r="I54" s="1"/>
    </row>
    <row r="55" spans="1:9" ht="39" customHeight="1">
      <c r="A55" s="166" t="s">
        <v>4</v>
      </c>
      <c r="B55" s="167"/>
      <c r="C55" s="54">
        <v>623531.52000000002</v>
      </c>
      <c r="D55" s="54">
        <f>SUM(D56+D57+D58+D65+D66)</f>
        <v>277092.13999999996</v>
      </c>
      <c r="E55" s="56" t="s">
        <v>112</v>
      </c>
      <c r="F55" s="1"/>
      <c r="G55" s="1"/>
      <c r="H55" s="1"/>
      <c r="I55" s="1"/>
    </row>
    <row r="56" spans="1:9">
      <c r="A56" s="31" t="s">
        <v>5</v>
      </c>
      <c r="B56" s="57"/>
      <c r="C56" s="58">
        <v>83657.399999999994</v>
      </c>
      <c r="D56" s="26">
        <v>45205.22</v>
      </c>
      <c r="E56" s="59" t="s">
        <v>169</v>
      </c>
      <c r="F56" s="1"/>
      <c r="G56" s="1"/>
      <c r="H56" s="1"/>
      <c r="I56" s="1"/>
    </row>
    <row r="57" spans="1:9">
      <c r="A57" s="60" t="s">
        <v>21</v>
      </c>
      <c r="B57" s="57"/>
      <c r="C57" s="58">
        <v>15042.6</v>
      </c>
      <c r="D57" s="26">
        <v>7542.78</v>
      </c>
      <c r="E57" s="59" t="s">
        <v>170</v>
      </c>
      <c r="F57" s="1"/>
      <c r="G57" s="1"/>
      <c r="H57" s="1"/>
      <c r="I57" s="1"/>
    </row>
    <row r="58" spans="1:9">
      <c r="A58" s="61" t="s">
        <v>10</v>
      </c>
      <c r="B58" s="62" t="s">
        <v>22</v>
      </c>
      <c r="C58" s="25" t="s">
        <v>13</v>
      </c>
      <c r="D58" s="26">
        <f>SUM(D59:D64)</f>
        <v>156791.77999999997</v>
      </c>
      <c r="E58" s="63" t="s">
        <v>26</v>
      </c>
      <c r="F58" s="1"/>
      <c r="G58" s="1"/>
      <c r="H58" s="1"/>
      <c r="I58" s="1"/>
    </row>
    <row r="59" spans="1:9">
      <c r="A59" s="64"/>
      <c r="B59" s="65" t="s">
        <v>23</v>
      </c>
      <c r="C59" s="25" t="s">
        <v>13</v>
      </c>
      <c r="D59" s="66">
        <v>6374.72</v>
      </c>
      <c r="E59" s="27" t="s">
        <v>104</v>
      </c>
      <c r="F59" s="1"/>
      <c r="G59" s="1"/>
      <c r="H59" s="1"/>
      <c r="I59" s="1"/>
    </row>
    <row r="60" spans="1:9">
      <c r="A60" s="64"/>
      <c r="B60" s="65" t="s">
        <v>11</v>
      </c>
      <c r="C60" s="25" t="s">
        <v>13</v>
      </c>
      <c r="D60" s="66">
        <v>13154.92</v>
      </c>
      <c r="E60" s="27" t="s">
        <v>105</v>
      </c>
      <c r="F60" s="1"/>
      <c r="G60" s="1"/>
      <c r="H60" s="1"/>
      <c r="I60" s="1"/>
    </row>
    <row r="61" spans="1:9">
      <c r="A61" s="64"/>
      <c r="B61" s="65" t="s">
        <v>70</v>
      </c>
      <c r="C61" s="25" t="s">
        <v>13</v>
      </c>
      <c r="D61" s="66">
        <v>127828.6</v>
      </c>
      <c r="E61" s="27" t="s">
        <v>106</v>
      </c>
      <c r="F61" s="1"/>
      <c r="G61" s="1"/>
      <c r="H61" s="1"/>
      <c r="I61" s="1"/>
    </row>
    <row r="62" spans="1:9">
      <c r="A62" s="64"/>
      <c r="B62" s="65" t="s">
        <v>24</v>
      </c>
      <c r="C62" s="25" t="s">
        <v>13</v>
      </c>
      <c r="D62" s="66">
        <v>1895.18</v>
      </c>
      <c r="E62" s="27" t="s">
        <v>107</v>
      </c>
      <c r="F62" s="1"/>
      <c r="G62" s="1"/>
      <c r="H62" s="1"/>
      <c r="I62" s="1"/>
    </row>
    <row r="63" spans="1:9">
      <c r="A63" s="64"/>
      <c r="B63" s="65" t="s">
        <v>25</v>
      </c>
      <c r="C63" s="25" t="s">
        <v>13</v>
      </c>
      <c r="D63" s="66">
        <v>4226.24</v>
      </c>
      <c r="E63" s="27" t="s">
        <v>108</v>
      </c>
      <c r="F63" s="1"/>
      <c r="G63" s="1"/>
      <c r="H63" s="1"/>
      <c r="I63" s="1"/>
    </row>
    <row r="64" spans="1:9">
      <c r="A64" s="67"/>
      <c r="B64" s="24" t="s">
        <v>61</v>
      </c>
      <c r="C64" s="25" t="s">
        <v>13</v>
      </c>
      <c r="D64" s="66">
        <v>3312.12</v>
      </c>
      <c r="E64" s="27" t="s">
        <v>109</v>
      </c>
      <c r="F64" s="1"/>
      <c r="G64" s="1"/>
      <c r="H64" s="1"/>
      <c r="I64" s="1"/>
    </row>
    <row r="65" spans="1:9" ht="27.75" customHeight="1">
      <c r="A65" s="68" t="s">
        <v>9</v>
      </c>
      <c r="B65" s="69"/>
      <c r="C65" s="25" t="s">
        <v>13</v>
      </c>
      <c r="D65" s="11">
        <v>20420.8</v>
      </c>
      <c r="E65" s="56" t="s">
        <v>168</v>
      </c>
      <c r="F65" s="1"/>
      <c r="G65" s="1"/>
      <c r="H65" s="1"/>
      <c r="I65" s="1"/>
    </row>
    <row r="66" spans="1:9" ht="59.25" customHeight="1">
      <c r="A66" s="180" t="s">
        <v>6</v>
      </c>
      <c r="B66" s="181"/>
      <c r="C66" s="29" t="s">
        <v>13</v>
      </c>
      <c r="D66" s="11">
        <v>47131.56</v>
      </c>
      <c r="E66" s="36" t="s">
        <v>110</v>
      </c>
      <c r="F66" s="1"/>
      <c r="G66" s="1"/>
      <c r="H66" s="1"/>
      <c r="I66" s="1"/>
    </row>
    <row r="67" spans="1:9" ht="57" customHeight="1">
      <c r="A67" s="32" t="s">
        <v>12</v>
      </c>
      <c r="B67" s="33"/>
      <c r="C67" s="54">
        <v>75168.479999999996</v>
      </c>
      <c r="D67" s="54">
        <v>74781.100000000006</v>
      </c>
      <c r="E67" s="70" t="s">
        <v>111</v>
      </c>
      <c r="F67" s="1"/>
      <c r="G67" s="1"/>
      <c r="H67" s="1"/>
      <c r="I67" s="1"/>
    </row>
    <row r="68" spans="1:9">
      <c r="A68" s="297" t="s">
        <v>27</v>
      </c>
      <c r="B68" s="298"/>
      <c r="C68" s="298"/>
      <c r="D68" s="298"/>
      <c r="E68" s="299"/>
      <c r="F68" s="1"/>
      <c r="G68" s="1"/>
      <c r="H68" s="1"/>
      <c r="I68" s="1"/>
    </row>
    <row r="69" spans="1:9" ht="18.75" customHeight="1">
      <c r="A69" s="300" t="s">
        <v>28</v>
      </c>
      <c r="B69" s="301"/>
      <c r="C69" s="71" t="s">
        <v>29</v>
      </c>
      <c r="D69" s="71" t="s">
        <v>30</v>
      </c>
      <c r="E69" s="72" t="s">
        <v>3</v>
      </c>
      <c r="F69" s="1"/>
      <c r="G69" s="1"/>
      <c r="H69" s="1"/>
      <c r="I69" s="1"/>
    </row>
    <row r="70" spans="1:9" ht="21.75" customHeight="1">
      <c r="A70" s="40" t="s">
        <v>62</v>
      </c>
      <c r="B70" s="73"/>
      <c r="C70" s="74">
        <v>6.4</v>
      </c>
      <c r="D70" s="74">
        <v>6.4</v>
      </c>
      <c r="E70" s="27"/>
      <c r="F70" s="1"/>
      <c r="G70" s="1"/>
      <c r="H70" s="1"/>
      <c r="I70" s="1"/>
    </row>
    <row r="71" spans="1:9" ht="39" customHeight="1">
      <c r="A71" s="295" t="s">
        <v>79</v>
      </c>
      <c r="B71" s="295"/>
      <c r="C71" s="8">
        <f>SUM(C72)</f>
        <v>398262.5</v>
      </c>
      <c r="D71" s="8">
        <f>SUM(D72)</f>
        <v>30000</v>
      </c>
      <c r="E71" s="79"/>
      <c r="F71" s="1"/>
      <c r="G71" s="1"/>
      <c r="H71" s="1"/>
      <c r="I71" s="1"/>
    </row>
    <row r="72" spans="1:9">
      <c r="A72" s="191" t="s">
        <v>4</v>
      </c>
      <c r="B72" s="256"/>
      <c r="C72" s="10">
        <f>SUM(C73:C74)</f>
        <v>398262.5</v>
      </c>
      <c r="D72" s="10">
        <f>SUM(D73:D74)</f>
        <v>30000</v>
      </c>
      <c r="E72" s="296" t="s">
        <v>171</v>
      </c>
      <c r="F72" s="1"/>
      <c r="G72" s="1"/>
      <c r="H72" s="1"/>
      <c r="I72" s="1"/>
    </row>
    <row r="73" spans="1:9" ht="22.5" customHeight="1">
      <c r="A73" s="180" t="s">
        <v>80</v>
      </c>
      <c r="B73" s="230"/>
      <c r="C73" s="11">
        <v>56000</v>
      </c>
      <c r="D73" s="11">
        <v>30000</v>
      </c>
      <c r="E73" s="296"/>
      <c r="F73" s="1"/>
      <c r="G73" s="1"/>
      <c r="H73" s="1"/>
      <c r="I73" s="1"/>
    </row>
    <row r="74" spans="1:9" ht="35.25" customHeight="1">
      <c r="A74" s="44" t="s">
        <v>78</v>
      </c>
      <c r="B74" s="45"/>
      <c r="C74" s="11">
        <v>342262.5</v>
      </c>
      <c r="D74" s="11"/>
      <c r="E74" s="81" t="s">
        <v>174</v>
      </c>
      <c r="F74" s="1"/>
      <c r="G74" s="1"/>
      <c r="H74" s="1"/>
      <c r="I74" s="1"/>
    </row>
    <row r="75" spans="1:9" ht="16.5" customHeight="1">
      <c r="A75" s="182" t="s">
        <v>27</v>
      </c>
      <c r="B75" s="183"/>
      <c r="C75" s="183"/>
      <c r="D75" s="183"/>
      <c r="E75" s="184"/>
      <c r="F75" s="1"/>
      <c r="G75" s="1"/>
      <c r="H75" s="1"/>
      <c r="I75" s="1"/>
    </row>
    <row r="76" spans="1:9" ht="12.75" customHeight="1">
      <c r="A76" s="185" t="s">
        <v>28</v>
      </c>
      <c r="B76" s="186"/>
      <c r="C76" s="82" t="s">
        <v>29</v>
      </c>
      <c r="D76" s="82" t="s">
        <v>30</v>
      </c>
      <c r="E76" s="83" t="s">
        <v>3</v>
      </c>
      <c r="F76" s="1"/>
      <c r="G76" s="1"/>
      <c r="H76" s="1"/>
      <c r="I76" s="1"/>
    </row>
    <row r="77" spans="1:9" ht="17.25" customHeight="1">
      <c r="A77" s="44" t="s">
        <v>62</v>
      </c>
      <c r="B77" s="45"/>
      <c r="C77" s="29">
        <v>15.95</v>
      </c>
      <c r="D77" s="29">
        <v>15.95</v>
      </c>
      <c r="E77" s="81"/>
      <c r="F77" s="1"/>
      <c r="G77" s="1"/>
      <c r="H77" s="1"/>
      <c r="I77" s="1"/>
    </row>
    <row r="78" spans="1:9" ht="26.25" customHeight="1">
      <c r="A78" s="189" t="s">
        <v>31</v>
      </c>
      <c r="B78" s="190"/>
      <c r="C78" s="8">
        <f>SUM(C79)</f>
        <v>33000</v>
      </c>
      <c r="D78" s="8">
        <f>SUM(D79)</f>
        <v>17766</v>
      </c>
      <c r="E78" s="53"/>
      <c r="F78" s="1"/>
      <c r="G78" s="1"/>
      <c r="H78" s="1"/>
      <c r="I78" s="1"/>
    </row>
    <row r="79" spans="1:9">
      <c r="A79" s="178" t="s">
        <v>4</v>
      </c>
      <c r="B79" s="179"/>
      <c r="C79" s="10">
        <f>SUM(C80:C81)</f>
        <v>33000</v>
      </c>
      <c r="D79" s="10">
        <f>SUM(D80:D81)</f>
        <v>17766</v>
      </c>
      <c r="E79" s="292" t="s">
        <v>71</v>
      </c>
      <c r="F79" s="1"/>
      <c r="G79" s="1"/>
      <c r="H79" s="1"/>
      <c r="I79" s="1"/>
    </row>
    <row r="80" spans="1:9">
      <c r="A80" s="43" t="s">
        <v>5</v>
      </c>
      <c r="B80" s="57"/>
      <c r="C80" s="58">
        <v>27583</v>
      </c>
      <c r="D80" s="26">
        <v>15198.85</v>
      </c>
      <c r="E80" s="293"/>
      <c r="F80" s="1"/>
      <c r="G80" s="1"/>
      <c r="H80" s="1"/>
      <c r="I80" s="1"/>
    </row>
    <row r="81" spans="1:9">
      <c r="A81" s="43" t="s">
        <v>21</v>
      </c>
      <c r="B81" s="57"/>
      <c r="C81" s="58">
        <v>5417</v>
      </c>
      <c r="D81" s="26">
        <v>2567.15</v>
      </c>
      <c r="E81" s="294"/>
      <c r="F81" s="1"/>
      <c r="G81" s="1"/>
      <c r="H81" s="1"/>
      <c r="I81" s="1"/>
    </row>
    <row r="82" spans="1:9">
      <c r="A82" s="289" t="s">
        <v>27</v>
      </c>
      <c r="B82" s="290"/>
      <c r="C82" s="290"/>
      <c r="D82" s="290"/>
      <c r="E82" s="291"/>
      <c r="F82" s="1"/>
      <c r="G82" s="1"/>
      <c r="H82" s="1"/>
      <c r="I82" s="1"/>
    </row>
    <row r="83" spans="1:9">
      <c r="A83" s="287" t="s">
        <v>28</v>
      </c>
      <c r="B83" s="288"/>
      <c r="C83" s="84" t="s">
        <v>29</v>
      </c>
      <c r="D83" s="84" t="s">
        <v>30</v>
      </c>
      <c r="E83" s="85" t="s">
        <v>3</v>
      </c>
      <c r="F83" s="1"/>
      <c r="G83" s="1"/>
      <c r="H83" s="1"/>
      <c r="I83" s="1"/>
    </row>
    <row r="84" spans="1:9">
      <c r="A84" s="40" t="s">
        <v>62</v>
      </c>
      <c r="B84" s="73"/>
      <c r="C84" s="86">
        <v>3.35</v>
      </c>
      <c r="D84" s="86">
        <v>3.35</v>
      </c>
      <c r="E84" s="27"/>
      <c r="F84" s="1"/>
      <c r="G84" s="1"/>
      <c r="H84" s="1"/>
      <c r="I84" s="1"/>
    </row>
    <row r="85" spans="1:9" ht="27" customHeight="1">
      <c r="A85" s="189" t="s">
        <v>32</v>
      </c>
      <c r="B85" s="190"/>
      <c r="C85" s="8">
        <f>SUM(C87+C88)</f>
        <v>455500</v>
      </c>
      <c r="D85" s="8">
        <f>SUM(D87+D88)</f>
        <v>205829.59</v>
      </c>
      <c r="E85" s="53"/>
      <c r="F85" s="1"/>
      <c r="G85" s="1"/>
      <c r="H85" s="1"/>
      <c r="I85" s="1"/>
    </row>
    <row r="86" spans="1:9">
      <c r="A86" s="178" t="s">
        <v>4</v>
      </c>
      <c r="B86" s="179"/>
      <c r="C86" s="10">
        <f>SUM(C87:C88)</f>
        <v>455500</v>
      </c>
      <c r="D86" s="10">
        <f>SUM(D87:D88)</f>
        <v>205829.59</v>
      </c>
      <c r="E86" s="28"/>
      <c r="F86" s="1"/>
      <c r="G86" s="1"/>
      <c r="H86" s="1"/>
      <c r="I86" s="1"/>
    </row>
    <row r="87" spans="1:9">
      <c r="A87" s="28" t="s">
        <v>33</v>
      </c>
      <c r="B87" s="28"/>
      <c r="C87" s="26">
        <v>410000</v>
      </c>
      <c r="D87" s="26">
        <v>185297.46</v>
      </c>
      <c r="E87" s="59" t="s">
        <v>72</v>
      </c>
      <c r="F87" s="1"/>
      <c r="G87" s="1"/>
      <c r="H87" s="1"/>
      <c r="I87" s="1"/>
    </row>
    <row r="88" spans="1:9" ht="59.25" customHeight="1">
      <c r="A88" s="44" t="s">
        <v>6</v>
      </c>
      <c r="B88" s="57"/>
      <c r="C88" s="87">
        <v>45500</v>
      </c>
      <c r="D88" s="11">
        <v>20532.13</v>
      </c>
      <c r="E88" s="36" t="s">
        <v>83</v>
      </c>
      <c r="F88" s="1"/>
      <c r="G88" s="1"/>
      <c r="H88" s="1"/>
      <c r="I88" s="1"/>
    </row>
    <row r="89" spans="1:9" ht="27" customHeight="1">
      <c r="A89" s="189" t="s">
        <v>34</v>
      </c>
      <c r="B89" s="190"/>
      <c r="C89" s="8">
        <f>SUM(C90+C103)</f>
        <v>9335972.6400000006</v>
      </c>
      <c r="D89" s="8">
        <f>SUM(D90+D103)</f>
        <v>4675792.870000001</v>
      </c>
      <c r="E89" s="53"/>
      <c r="F89" s="1"/>
      <c r="G89" s="1"/>
      <c r="H89" s="1"/>
      <c r="I89" s="1"/>
    </row>
    <row r="90" spans="1:9">
      <c r="A90" s="178" t="s">
        <v>4</v>
      </c>
      <c r="B90" s="179"/>
      <c r="C90" s="88">
        <v>9142372.6400000006</v>
      </c>
      <c r="D90" s="88">
        <f>SUM(D91+D92+D93+D94+D101+D102)</f>
        <v>4656702.870000001</v>
      </c>
      <c r="E90" s="27"/>
      <c r="F90" s="1"/>
      <c r="G90" s="1"/>
      <c r="H90" s="1"/>
      <c r="I90" s="1"/>
    </row>
    <row r="91" spans="1:9">
      <c r="A91" s="28" t="s">
        <v>33</v>
      </c>
      <c r="B91" s="28"/>
      <c r="C91" s="26">
        <v>15700</v>
      </c>
      <c r="D91" s="26">
        <v>5087.83</v>
      </c>
      <c r="E91" s="59" t="s">
        <v>73</v>
      </c>
      <c r="F91" s="1"/>
      <c r="G91" s="1"/>
      <c r="H91" s="1"/>
      <c r="I91" s="1"/>
    </row>
    <row r="92" spans="1:9">
      <c r="A92" s="43" t="s">
        <v>5</v>
      </c>
      <c r="B92" s="57"/>
      <c r="C92" s="58">
        <v>5848855.5</v>
      </c>
      <c r="D92" s="26">
        <v>2968105.54</v>
      </c>
      <c r="E92" s="59" t="s">
        <v>172</v>
      </c>
      <c r="F92" s="1"/>
      <c r="G92" s="1"/>
      <c r="H92" s="1"/>
      <c r="I92" s="1"/>
    </row>
    <row r="93" spans="1:9">
      <c r="A93" s="43" t="s">
        <v>21</v>
      </c>
      <c r="B93" s="57"/>
      <c r="C93" s="58">
        <v>1067081.6299999999</v>
      </c>
      <c r="D93" s="26">
        <v>561181.49</v>
      </c>
      <c r="E93" s="59" t="s">
        <v>74</v>
      </c>
      <c r="F93" s="1"/>
      <c r="G93" s="1"/>
      <c r="H93" s="1"/>
      <c r="I93" s="1"/>
    </row>
    <row r="94" spans="1:9">
      <c r="A94" s="61" t="s">
        <v>10</v>
      </c>
      <c r="B94" s="62" t="s">
        <v>22</v>
      </c>
      <c r="C94" s="25" t="s">
        <v>13</v>
      </c>
      <c r="D94" s="21">
        <f>SUM(D95:D100)</f>
        <v>119811.73999999999</v>
      </c>
      <c r="E94" s="63" t="s">
        <v>26</v>
      </c>
      <c r="F94" s="1"/>
      <c r="G94" s="1"/>
      <c r="H94" s="1"/>
      <c r="I94" s="1"/>
    </row>
    <row r="95" spans="1:9">
      <c r="A95" s="64"/>
      <c r="B95" s="65" t="s">
        <v>23</v>
      </c>
      <c r="C95" s="25" t="s">
        <v>13</v>
      </c>
      <c r="D95" s="66">
        <v>57050.03</v>
      </c>
      <c r="E95" s="27" t="s">
        <v>114</v>
      </c>
      <c r="F95" s="1"/>
      <c r="G95" s="1"/>
      <c r="H95" s="1"/>
      <c r="I95" s="1"/>
    </row>
    <row r="96" spans="1:9">
      <c r="A96" s="64"/>
      <c r="B96" s="65" t="s">
        <v>11</v>
      </c>
      <c r="C96" s="25" t="s">
        <v>13</v>
      </c>
      <c r="D96" s="66">
        <v>48609</v>
      </c>
      <c r="E96" s="27" t="s">
        <v>115</v>
      </c>
      <c r="F96" s="1"/>
      <c r="G96" s="1"/>
      <c r="H96" s="1"/>
      <c r="I96" s="1"/>
    </row>
    <row r="97" spans="1:9">
      <c r="A97" s="64"/>
      <c r="B97" s="65" t="s">
        <v>70</v>
      </c>
      <c r="C97" s="25" t="s">
        <v>13</v>
      </c>
      <c r="D97" s="66">
        <v>5620.55</v>
      </c>
      <c r="E97" s="27" t="s">
        <v>116</v>
      </c>
      <c r="F97" s="1"/>
      <c r="G97" s="1"/>
      <c r="H97" s="1"/>
      <c r="I97" s="1"/>
    </row>
    <row r="98" spans="1:9">
      <c r="A98" s="64"/>
      <c r="B98" s="65" t="s">
        <v>24</v>
      </c>
      <c r="C98" s="25" t="s">
        <v>13</v>
      </c>
      <c r="D98" s="66">
        <v>1940.87</v>
      </c>
      <c r="E98" s="27" t="s">
        <v>117</v>
      </c>
      <c r="F98" s="1"/>
      <c r="G98" s="1"/>
      <c r="H98" s="1"/>
      <c r="I98" s="1"/>
    </row>
    <row r="99" spans="1:9">
      <c r="A99" s="64"/>
      <c r="B99" s="65" t="s">
        <v>25</v>
      </c>
      <c r="C99" s="25" t="s">
        <v>13</v>
      </c>
      <c r="D99" s="66">
        <v>2293.9</v>
      </c>
      <c r="E99" s="27" t="s">
        <v>117</v>
      </c>
      <c r="F99" s="1"/>
      <c r="G99" s="1"/>
      <c r="H99" s="1"/>
      <c r="I99" s="1"/>
    </row>
    <row r="100" spans="1:9">
      <c r="A100" s="67"/>
      <c r="B100" s="65" t="s">
        <v>61</v>
      </c>
      <c r="C100" s="25" t="s">
        <v>13</v>
      </c>
      <c r="D100" s="66">
        <v>4297.3900000000003</v>
      </c>
      <c r="E100" s="27" t="s">
        <v>118</v>
      </c>
      <c r="F100" s="1"/>
      <c r="G100" s="1"/>
      <c r="H100" s="1"/>
      <c r="I100" s="1"/>
    </row>
    <row r="101" spans="1:9" ht="62.25" customHeight="1">
      <c r="A101" s="68" t="s">
        <v>9</v>
      </c>
      <c r="B101" s="57"/>
      <c r="C101" s="29" t="s">
        <v>13</v>
      </c>
      <c r="D101" s="11">
        <v>41140.99</v>
      </c>
      <c r="E101" s="89" t="s">
        <v>119</v>
      </c>
      <c r="F101" s="1"/>
      <c r="G101" s="1"/>
      <c r="H101" s="1"/>
      <c r="I101" s="1"/>
    </row>
    <row r="102" spans="1:9" ht="249.75" customHeight="1">
      <c r="A102" s="283" t="s">
        <v>6</v>
      </c>
      <c r="B102" s="283"/>
      <c r="C102" s="29" t="s">
        <v>13</v>
      </c>
      <c r="D102" s="11">
        <v>961375.28</v>
      </c>
      <c r="E102" s="89" t="s">
        <v>120</v>
      </c>
      <c r="F102" s="1"/>
      <c r="G102" s="1"/>
      <c r="H102" s="1"/>
      <c r="I102" s="1"/>
    </row>
    <row r="103" spans="1:9" ht="67.5" customHeight="1">
      <c r="A103" s="46" t="s">
        <v>12</v>
      </c>
      <c r="B103" s="47"/>
      <c r="C103" s="35">
        <v>193600</v>
      </c>
      <c r="D103" s="35">
        <v>19090</v>
      </c>
      <c r="E103" s="89" t="s">
        <v>121</v>
      </c>
      <c r="F103" s="1"/>
      <c r="G103" s="1"/>
      <c r="H103" s="1"/>
      <c r="I103" s="1"/>
    </row>
    <row r="104" spans="1:9">
      <c r="A104" s="284" t="s">
        <v>27</v>
      </c>
      <c r="B104" s="285"/>
      <c r="C104" s="285"/>
      <c r="D104" s="285"/>
      <c r="E104" s="286"/>
      <c r="F104" s="1"/>
      <c r="G104" s="1"/>
      <c r="H104" s="1"/>
      <c r="I104" s="1"/>
    </row>
    <row r="105" spans="1:9">
      <c r="A105" s="287" t="s">
        <v>28</v>
      </c>
      <c r="B105" s="288"/>
      <c r="C105" s="84" t="s">
        <v>29</v>
      </c>
      <c r="D105" s="84" t="s">
        <v>30</v>
      </c>
      <c r="E105" s="85" t="s">
        <v>3</v>
      </c>
      <c r="F105" s="1"/>
      <c r="G105" s="1"/>
      <c r="H105" s="1"/>
      <c r="I105" s="1"/>
    </row>
    <row r="106" spans="1:9">
      <c r="A106" s="40" t="s">
        <v>62</v>
      </c>
      <c r="B106" s="73"/>
      <c r="C106" s="86">
        <v>86.75</v>
      </c>
      <c r="D106" s="86">
        <v>86.75</v>
      </c>
      <c r="E106" s="27"/>
      <c r="F106" s="1"/>
      <c r="G106" s="1"/>
      <c r="H106" s="1"/>
      <c r="I106" s="1"/>
    </row>
    <row r="107" spans="1:9">
      <c r="A107" s="40" t="s">
        <v>35</v>
      </c>
      <c r="B107" s="73"/>
      <c r="C107" s="90">
        <v>2</v>
      </c>
      <c r="D107" s="90">
        <v>2</v>
      </c>
      <c r="E107" s="27"/>
      <c r="F107" s="1"/>
      <c r="G107" s="1"/>
      <c r="H107" s="1"/>
      <c r="I107" s="1"/>
    </row>
    <row r="108" spans="1:9" ht="24" customHeight="1">
      <c r="A108" s="189" t="s">
        <v>36</v>
      </c>
      <c r="B108" s="190"/>
      <c r="C108" s="8">
        <f>SUM(C109)</f>
        <v>27000</v>
      </c>
      <c r="D108" s="8">
        <f>SUM(D109)</f>
        <v>24123.43</v>
      </c>
      <c r="E108" s="103"/>
      <c r="F108" s="1"/>
      <c r="G108" s="1"/>
      <c r="H108" s="1"/>
      <c r="I108" s="1"/>
    </row>
    <row r="109" spans="1:9">
      <c r="A109" s="178" t="s">
        <v>4</v>
      </c>
      <c r="B109" s="179"/>
      <c r="C109" s="88">
        <f>SUM(C110:C112)</f>
        <v>27000</v>
      </c>
      <c r="D109" s="104">
        <f>SUM(D110:D112)</f>
        <v>24123.43</v>
      </c>
      <c r="E109" s="118" t="s">
        <v>141</v>
      </c>
      <c r="F109" s="1"/>
      <c r="G109" s="1"/>
      <c r="H109" s="1"/>
      <c r="I109" s="1"/>
    </row>
    <row r="110" spans="1:9">
      <c r="A110" s="75" t="s">
        <v>5</v>
      </c>
      <c r="B110" s="57"/>
      <c r="C110" s="78">
        <v>13392</v>
      </c>
      <c r="D110" s="77">
        <v>13392</v>
      </c>
      <c r="E110" s="204" t="s">
        <v>142</v>
      </c>
      <c r="F110" s="1"/>
      <c r="G110" s="1"/>
      <c r="H110" s="1"/>
      <c r="I110" s="1"/>
    </row>
    <row r="111" spans="1:9">
      <c r="A111" s="60" t="s">
        <v>21</v>
      </c>
      <c r="B111" s="57"/>
      <c r="C111" s="78">
        <v>1333.06</v>
      </c>
      <c r="D111" s="77">
        <v>1333.06</v>
      </c>
      <c r="E111" s="204"/>
      <c r="F111" s="1"/>
      <c r="G111" s="1"/>
      <c r="H111" s="1"/>
      <c r="I111" s="1"/>
    </row>
    <row r="112" spans="1:9" ht="27" customHeight="1">
      <c r="A112" s="76" t="s">
        <v>6</v>
      </c>
      <c r="B112" s="57"/>
      <c r="C112" s="87">
        <v>12274.94</v>
      </c>
      <c r="D112" s="105">
        <v>9398.3700000000008</v>
      </c>
      <c r="E112" s="196"/>
      <c r="F112" s="1"/>
      <c r="G112" s="1"/>
      <c r="H112" s="1"/>
      <c r="I112" s="1"/>
    </row>
    <row r="113" spans="1:9" ht="35.25" customHeight="1">
      <c r="A113" s="189" t="s">
        <v>65</v>
      </c>
      <c r="B113" s="190"/>
      <c r="C113" s="8">
        <f>SUM(C114)</f>
        <v>73700</v>
      </c>
      <c r="D113" s="8">
        <f>SUM(D114)</f>
        <v>22112.16</v>
      </c>
      <c r="E113" s="53"/>
      <c r="F113" s="1"/>
      <c r="G113" s="1"/>
      <c r="H113" s="1"/>
      <c r="I113" s="1"/>
    </row>
    <row r="114" spans="1:9" ht="21.75" customHeight="1">
      <c r="A114" s="178" t="s">
        <v>4</v>
      </c>
      <c r="B114" s="179"/>
      <c r="C114" s="88">
        <v>73700</v>
      </c>
      <c r="D114" s="88">
        <v>22112.16</v>
      </c>
      <c r="E114" s="106"/>
      <c r="F114" s="1"/>
      <c r="G114" s="1"/>
      <c r="H114" s="1"/>
      <c r="I114" s="1"/>
    </row>
    <row r="115" spans="1:9" ht="21" customHeight="1">
      <c r="A115" s="75" t="s">
        <v>5</v>
      </c>
      <c r="B115" s="57"/>
      <c r="C115" s="78">
        <v>0</v>
      </c>
      <c r="D115" s="26">
        <v>0</v>
      </c>
      <c r="E115" s="106"/>
      <c r="F115" s="1"/>
      <c r="G115" s="1"/>
      <c r="H115" s="1"/>
      <c r="I115" s="1"/>
    </row>
    <row r="116" spans="1:9" ht="22.5" customHeight="1">
      <c r="A116" s="60" t="s">
        <v>21</v>
      </c>
      <c r="B116" s="57"/>
      <c r="C116" s="78">
        <v>0</v>
      </c>
      <c r="D116" s="26">
        <v>0</v>
      </c>
      <c r="E116" s="59"/>
      <c r="F116" s="1"/>
      <c r="G116" s="1"/>
      <c r="H116" s="1"/>
      <c r="I116" s="1"/>
    </row>
    <row r="117" spans="1:9" ht="82.5" customHeight="1">
      <c r="A117" s="76" t="s">
        <v>6</v>
      </c>
      <c r="B117" s="57"/>
      <c r="C117" s="87">
        <v>73700</v>
      </c>
      <c r="D117" s="11">
        <v>22112.16</v>
      </c>
      <c r="E117" s="80" t="s">
        <v>122</v>
      </c>
      <c r="F117" s="1"/>
      <c r="G117" s="1"/>
      <c r="H117" s="1"/>
      <c r="I117" s="1"/>
    </row>
    <row r="118" spans="1:9" ht="45.75" customHeight="1">
      <c r="A118" s="199" t="s">
        <v>123</v>
      </c>
      <c r="B118" s="200"/>
      <c r="C118" s="107">
        <f>SUM(C119)</f>
        <v>17500</v>
      </c>
      <c r="D118" s="8">
        <f>SUM(D119)</f>
        <v>0</v>
      </c>
      <c r="E118" s="108"/>
      <c r="F118" s="1"/>
      <c r="G118" s="1"/>
      <c r="H118" s="1"/>
      <c r="I118" s="1"/>
    </row>
    <row r="119" spans="1:9" ht="20.25" customHeight="1">
      <c r="A119" s="166" t="s">
        <v>77</v>
      </c>
      <c r="B119" s="167"/>
      <c r="C119" s="87">
        <f>SUM(C120)</f>
        <v>17500</v>
      </c>
      <c r="D119" s="11">
        <f>SUM(D120)</f>
        <v>0</v>
      </c>
      <c r="E119" s="195" t="s">
        <v>175</v>
      </c>
      <c r="F119" s="1"/>
      <c r="G119" s="1"/>
      <c r="H119" s="1"/>
      <c r="I119" s="1"/>
    </row>
    <row r="120" spans="1:9" ht="21.75" customHeight="1">
      <c r="A120" s="180" t="s">
        <v>78</v>
      </c>
      <c r="B120" s="181"/>
      <c r="C120" s="87">
        <v>17500</v>
      </c>
      <c r="D120" s="11">
        <v>0</v>
      </c>
      <c r="E120" s="196"/>
      <c r="F120" s="1"/>
      <c r="G120" s="1"/>
      <c r="H120" s="1"/>
      <c r="I120" s="1"/>
    </row>
    <row r="121" spans="1:9" ht="39" customHeight="1">
      <c r="A121" s="193" t="s">
        <v>124</v>
      </c>
      <c r="B121" s="194"/>
      <c r="C121" s="112">
        <f>SUM(C122)</f>
        <v>62500</v>
      </c>
      <c r="D121" s="109"/>
      <c r="E121" s="110"/>
      <c r="F121" s="1"/>
      <c r="G121" s="1"/>
      <c r="H121" s="1"/>
      <c r="I121" s="1"/>
    </row>
    <row r="122" spans="1:9" ht="21.75" customHeight="1">
      <c r="A122" s="166" t="s">
        <v>77</v>
      </c>
      <c r="B122" s="181"/>
      <c r="C122" s="87">
        <f>SUM(C123)</f>
        <v>62500</v>
      </c>
      <c r="D122" s="11"/>
      <c r="E122" s="195" t="s">
        <v>176</v>
      </c>
      <c r="F122" s="1"/>
      <c r="G122" s="1"/>
      <c r="H122" s="1"/>
      <c r="I122" s="1"/>
    </row>
    <row r="123" spans="1:9" ht="21.75" customHeight="1">
      <c r="A123" s="180" t="s">
        <v>78</v>
      </c>
      <c r="B123" s="181"/>
      <c r="C123" s="87">
        <v>62500</v>
      </c>
      <c r="D123" s="11"/>
      <c r="E123" s="196"/>
      <c r="F123" s="1"/>
      <c r="G123" s="1"/>
      <c r="H123" s="1"/>
      <c r="I123" s="1"/>
    </row>
    <row r="124" spans="1:9" ht="36" customHeight="1">
      <c r="A124" s="201" t="s">
        <v>37</v>
      </c>
      <c r="B124" s="201"/>
      <c r="C124" s="8">
        <f>SUM(C125)</f>
        <v>30000</v>
      </c>
      <c r="D124" s="8">
        <f>SUM(D125)</f>
        <v>12128.9</v>
      </c>
      <c r="E124" s="53"/>
      <c r="F124" s="1"/>
      <c r="G124" s="1"/>
      <c r="H124" s="1"/>
      <c r="I124" s="1"/>
    </row>
    <row r="125" spans="1:9">
      <c r="A125" s="178" t="s">
        <v>4</v>
      </c>
      <c r="B125" s="179"/>
      <c r="C125" s="88">
        <f>SUM(C126)</f>
        <v>30000</v>
      </c>
      <c r="D125" s="88">
        <f>SUM(D126)</f>
        <v>12128.9</v>
      </c>
      <c r="E125" s="202" t="s">
        <v>177</v>
      </c>
      <c r="F125" s="1"/>
      <c r="G125" s="1"/>
      <c r="H125" s="1"/>
      <c r="I125" s="1"/>
    </row>
    <row r="126" spans="1:9" ht="21.75" customHeight="1">
      <c r="A126" s="76" t="s">
        <v>6</v>
      </c>
      <c r="B126" s="57"/>
      <c r="C126" s="87">
        <v>30000</v>
      </c>
      <c r="D126" s="11">
        <v>12128.9</v>
      </c>
      <c r="E126" s="203"/>
      <c r="F126" s="1"/>
      <c r="G126" s="1"/>
      <c r="H126" s="1"/>
      <c r="I126" s="1"/>
    </row>
    <row r="127" spans="1:9" ht="35.25" customHeight="1">
      <c r="A127" s="189" t="s">
        <v>38</v>
      </c>
      <c r="B127" s="190"/>
      <c r="C127" s="8">
        <f>SUM(C128)</f>
        <v>37500</v>
      </c>
      <c r="D127" s="8">
        <f>SUM(D128)</f>
        <v>4477.33</v>
      </c>
      <c r="E127" s="53"/>
      <c r="F127" s="1"/>
      <c r="G127" s="1"/>
      <c r="H127" s="1"/>
      <c r="I127" s="1"/>
    </row>
    <row r="128" spans="1:9">
      <c r="A128" s="178" t="s">
        <v>4</v>
      </c>
      <c r="B128" s="179"/>
      <c r="C128" s="88">
        <f>SUM(C129)</f>
        <v>37500</v>
      </c>
      <c r="D128" s="88">
        <f>SUM(D129)</f>
        <v>4477.33</v>
      </c>
      <c r="E128" s="187" t="s">
        <v>126</v>
      </c>
      <c r="F128" s="1"/>
      <c r="G128" s="1"/>
      <c r="H128" s="1"/>
      <c r="I128" s="1"/>
    </row>
    <row r="129" spans="1:9" ht="36" customHeight="1">
      <c r="A129" s="93" t="s">
        <v>6</v>
      </c>
      <c r="B129" s="57"/>
      <c r="C129" s="87">
        <v>37500</v>
      </c>
      <c r="D129" s="11">
        <v>4477.33</v>
      </c>
      <c r="E129" s="188"/>
      <c r="F129" s="1"/>
      <c r="G129" s="1"/>
      <c r="H129" s="1"/>
      <c r="I129" s="1"/>
    </row>
    <row r="130" spans="1:9" ht="23.25" customHeight="1">
      <c r="A130" s="199" t="s">
        <v>85</v>
      </c>
      <c r="B130" s="200"/>
      <c r="C130" s="107">
        <f>SUM(C131)</f>
        <v>187812</v>
      </c>
      <c r="D130" s="8">
        <f>SUM(D131)</f>
        <v>91480.21</v>
      </c>
      <c r="E130" s="113"/>
      <c r="F130" s="1"/>
      <c r="G130" s="1"/>
      <c r="H130" s="1"/>
      <c r="I130" s="1"/>
    </row>
    <row r="131" spans="1:9" ht="23.25" customHeight="1">
      <c r="A131" s="166" t="s">
        <v>4</v>
      </c>
      <c r="B131" s="167"/>
      <c r="C131" s="87">
        <f>SUM(C132)</f>
        <v>187812</v>
      </c>
      <c r="D131" s="11">
        <f>SUM(D132)</f>
        <v>91480.21</v>
      </c>
      <c r="E131" s="187" t="s">
        <v>127</v>
      </c>
      <c r="F131" s="1"/>
      <c r="G131" s="1"/>
      <c r="H131" s="1"/>
      <c r="I131" s="1"/>
    </row>
    <row r="132" spans="1:9" ht="23.25" customHeight="1">
      <c r="A132" s="180" t="s">
        <v>78</v>
      </c>
      <c r="B132" s="181"/>
      <c r="C132" s="87">
        <v>187812</v>
      </c>
      <c r="D132" s="11">
        <v>91480.21</v>
      </c>
      <c r="E132" s="188"/>
      <c r="F132" s="1"/>
      <c r="G132" s="1"/>
      <c r="H132" s="1"/>
      <c r="I132" s="1"/>
    </row>
    <row r="133" spans="1:9" ht="48" customHeight="1">
      <c r="A133" s="189" t="s">
        <v>39</v>
      </c>
      <c r="B133" s="190"/>
      <c r="C133" s="8">
        <f>SUM(C134)</f>
        <v>400000</v>
      </c>
      <c r="D133" s="8">
        <f>SUM(D134)</f>
        <v>127839.54</v>
      </c>
      <c r="E133" s="53"/>
      <c r="F133" s="1"/>
      <c r="G133" s="1"/>
      <c r="H133" s="1"/>
      <c r="I133" s="1"/>
    </row>
    <row r="134" spans="1:9">
      <c r="A134" s="178" t="s">
        <v>4</v>
      </c>
      <c r="B134" s="179"/>
      <c r="C134" s="88">
        <f>SUM(C135)</f>
        <v>400000</v>
      </c>
      <c r="D134" s="88">
        <f>SUM(D135)</f>
        <v>127839.54</v>
      </c>
      <c r="E134" s="63"/>
      <c r="F134" s="1"/>
      <c r="G134" s="1"/>
      <c r="H134" s="1"/>
      <c r="I134" s="1"/>
    </row>
    <row r="135" spans="1:9">
      <c r="A135" s="93" t="s">
        <v>6</v>
      </c>
      <c r="B135" s="57"/>
      <c r="C135" s="87">
        <v>400000</v>
      </c>
      <c r="D135" s="11">
        <v>127839.54</v>
      </c>
      <c r="E135" s="114" t="s">
        <v>128</v>
      </c>
      <c r="F135" s="1"/>
      <c r="G135" s="1"/>
      <c r="H135" s="1"/>
      <c r="I135" s="1"/>
    </row>
    <row r="136" spans="1:9" ht="30.75" customHeight="1">
      <c r="A136" s="189" t="s">
        <v>40</v>
      </c>
      <c r="B136" s="190"/>
      <c r="C136" s="8">
        <f>SUM(C137+C139)</f>
        <v>1031843.88</v>
      </c>
      <c r="D136" s="8">
        <f>SUM(D137)</f>
        <v>0</v>
      </c>
      <c r="E136" s="53"/>
      <c r="F136" s="1"/>
      <c r="G136" s="1"/>
      <c r="H136" s="1"/>
      <c r="I136" s="1"/>
    </row>
    <row r="137" spans="1:9" ht="32.25" customHeight="1">
      <c r="A137" s="178" t="s">
        <v>4</v>
      </c>
      <c r="B137" s="179"/>
      <c r="C137" s="88">
        <f>SUM(C138)</f>
        <v>848843.88</v>
      </c>
      <c r="D137" s="88">
        <f>SUM(D138)</f>
        <v>0</v>
      </c>
      <c r="E137" s="195" t="s">
        <v>181</v>
      </c>
      <c r="F137" s="1"/>
      <c r="G137" s="1"/>
      <c r="H137" s="1"/>
      <c r="I137" s="1"/>
    </row>
    <row r="138" spans="1:9" ht="36" customHeight="1">
      <c r="A138" s="93" t="s">
        <v>6</v>
      </c>
      <c r="B138" s="57"/>
      <c r="C138" s="87">
        <v>848843.88</v>
      </c>
      <c r="D138" s="11">
        <v>0</v>
      </c>
      <c r="E138" s="196"/>
      <c r="F138" s="1"/>
      <c r="G138" s="1"/>
      <c r="H138" s="1"/>
      <c r="I138" s="1"/>
    </row>
    <row r="139" spans="1:9" ht="26.25" customHeight="1">
      <c r="A139" s="142" t="s">
        <v>12</v>
      </c>
      <c r="B139" s="57"/>
      <c r="C139" s="115">
        <v>183000</v>
      </c>
      <c r="D139" s="116"/>
      <c r="E139" s="111" t="s">
        <v>180</v>
      </c>
      <c r="F139" s="1"/>
      <c r="G139" s="1"/>
      <c r="H139" s="1"/>
      <c r="I139" s="1"/>
    </row>
    <row r="140" spans="1:9" ht="33" customHeight="1">
      <c r="A140" s="176" t="s">
        <v>41</v>
      </c>
      <c r="B140" s="177"/>
      <c r="C140" s="117">
        <f>SUM(C141+C143)</f>
        <v>271474.99</v>
      </c>
      <c r="D140" s="117">
        <f>SUM(D141+D143)</f>
        <v>19953.599999999999</v>
      </c>
      <c r="E140" s="53"/>
      <c r="F140" s="1"/>
      <c r="G140" s="9"/>
      <c r="H140" s="1"/>
      <c r="I140" s="1"/>
    </row>
    <row r="141" spans="1:9">
      <c r="A141" s="178" t="s">
        <v>4</v>
      </c>
      <c r="B141" s="179"/>
      <c r="C141" s="88">
        <f>SUM(C142)</f>
        <v>141000</v>
      </c>
      <c r="D141" s="88">
        <f>SUM(D142)</f>
        <v>19953.599999999999</v>
      </c>
      <c r="E141" s="197" t="s">
        <v>130</v>
      </c>
      <c r="F141" s="1"/>
      <c r="G141" s="9"/>
      <c r="H141" s="1"/>
      <c r="I141" s="1"/>
    </row>
    <row r="142" spans="1:9" ht="34.5" customHeight="1">
      <c r="A142" s="93" t="s">
        <v>6</v>
      </c>
      <c r="B142" s="57"/>
      <c r="C142" s="87">
        <v>141000</v>
      </c>
      <c r="D142" s="11">
        <v>19953.599999999999</v>
      </c>
      <c r="E142" s="198"/>
      <c r="F142" s="1"/>
      <c r="G142" s="1"/>
      <c r="H142" s="1"/>
      <c r="I142" s="1"/>
    </row>
    <row r="143" spans="1:9" ht="22.5">
      <c r="A143" s="100" t="s">
        <v>12</v>
      </c>
      <c r="B143" s="57"/>
      <c r="C143" s="10">
        <v>130474.99</v>
      </c>
      <c r="D143" s="10">
        <v>0</v>
      </c>
      <c r="E143" s="30" t="s">
        <v>129</v>
      </c>
      <c r="F143" s="1"/>
      <c r="G143" s="1"/>
      <c r="H143" s="1"/>
      <c r="I143" s="1"/>
    </row>
    <row r="144" spans="1:9" ht="24.75" customHeight="1">
      <c r="A144" s="176" t="s">
        <v>42</v>
      </c>
      <c r="B144" s="177"/>
      <c r="C144" s="117">
        <f>SUM(C145)</f>
        <v>264290.13</v>
      </c>
      <c r="D144" s="117">
        <f>SUM(D145)</f>
        <v>799</v>
      </c>
      <c r="E144" s="53"/>
      <c r="F144" s="1"/>
      <c r="G144" s="1"/>
      <c r="H144" s="1"/>
      <c r="I144" s="1"/>
    </row>
    <row r="145" spans="1:9">
      <c r="A145" s="178" t="s">
        <v>4</v>
      </c>
      <c r="B145" s="179"/>
      <c r="C145" s="88">
        <f>SUM(C146:C148)</f>
        <v>264290.13</v>
      </c>
      <c r="D145" s="88">
        <f>SUM(D146:D148)</f>
        <v>799</v>
      </c>
      <c r="E145" s="195" t="s">
        <v>178</v>
      </c>
      <c r="F145" s="1"/>
      <c r="G145" s="1"/>
      <c r="H145" s="1"/>
      <c r="I145" s="1"/>
    </row>
    <row r="146" spans="1:9">
      <c r="A146" s="93" t="s">
        <v>5</v>
      </c>
      <c r="B146" s="101"/>
      <c r="C146" s="119">
        <v>30900</v>
      </c>
      <c r="D146" s="120">
        <v>128</v>
      </c>
      <c r="E146" s="204"/>
      <c r="F146" s="1"/>
      <c r="G146" s="1"/>
      <c r="H146" s="1"/>
      <c r="I146" s="1"/>
    </row>
    <row r="147" spans="1:9">
      <c r="A147" s="60" t="s">
        <v>21</v>
      </c>
      <c r="B147" s="57"/>
      <c r="C147" s="121">
        <v>6250</v>
      </c>
      <c r="D147" s="122">
        <v>0</v>
      </c>
      <c r="E147" s="204"/>
      <c r="F147" s="1"/>
      <c r="G147" s="1"/>
      <c r="H147" s="1"/>
      <c r="I147" s="1"/>
    </row>
    <row r="148" spans="1:9" ht="28.5" customHeight="1">
      <c r="A148" s="93" t="s">
        <v>6</v>
      </c>
      <c r="B148" s="57"/>
      <c r="C148" s="87">
        <v>227140.13</v>
      </c>
      <c r="D148" s="11">
        <v>671</v>
      </c>
      <c r="E148" s="196"/>
      <c r="F148" s="1"/>
      <c r="G148" s="1"/>
      <c r="H148" s="1"/>
      <c r="I148" s="1"/>
    </row>
    <row r="149" spans="1:9" ht="27" customHeight="1">
      <c r="A149" s="176" t="s">
        <v>44</v>
      </c>
      <c r="B149" s="177"/>
      <c r="C149" s="117">
        <f>SUM(C150+C153)</f>
        <v>1168987.8</v>
      </c>
      <c r="D149" s="117">
        <f>SUM(D150+D153)</f>
        <v>876040.07</v>
      </c>
      <c r="E149" s="53"/>
      <c r="F149" s="1"/>
      <c r="G149" s="1"/>
      <c r="H149" s="1"/>
      <c r="I149" s="1"/>
    </row>
    <row r="150" spans="1:9" ht="15" customHeight="1">
      <c r="A150" s="191" t="s">
        <v>4</v>
      </c>
      <c r="B150" s="192"/>
      <c r="C150" s="10">
        <f>SUM(C151:C152)</f>
        <v>77127.81</v>
      </c>
      <c r="D150" s="10">
        <f>SUM(D151:D152)</f>
        <v>12000</v>
      </c>
      <c r="E150" s="27"/>
      <c r="F150" s="1"/>
      <c r="G150" s="1"/>
      <c r="H150" s="1"/>
      <c r="I150" s="1"/>
    </row>
    <row r="151" spans="1:9">
      <c r="A151" s="180" t="s">
        <v>113</v>
      </c>
      <c r="B151" s="181"/>
      <c r="C151" s="119">
        <v>24000</v>
      </c>
      <c r="D151" s="120">
        <v>12000</v>
      </c>
      <c r="E151" s="27" t="s">
        <v>43</v>
      </c>
      <c r="F151" s="1"/>
      <c r="G151" s="1"/>
      <c r="H151" s="1"/>
      <c r="I151" s="1"/>
    </row>
    <row r="152" spans="1:9">
      <c r="A152" s="180" t="s">
        <v>6</v>
      </c>
      <c r="B152" s="181"/>
      <c r="C152" s="87">
        <v>53127.81</v>
      </c>
      <c r="D152" s="11">
        <v>0</v>
      </c>
      <c r="E152" s="30"/>
      <c r="F152" s="1"/>
      <c r="G152" s="1"/>
      <c r="H152" s="1"/>
      <c r="I152" s="1"/>
    </row>
    <row r="153" spans="1:9" ht="69.75" customHeight="1">
      <c r="A153" s="91" t="s">
        <v>12</v>
      </c>
      <c r="B153" s="101"/>
      <c r="C153" s="54">
        <v>1091859.99</v>
      </c>
      <c r="D153" s="54">
        <v>864040.07</v>
      </c>
      <c r="E153" s="102" t="s">
        <v>179</v>
      </c>
      <c r="F153" s="1"/>
      <c r="G153" s="1"/>
      <c r="H153" s="1"/>
      <c r="I153" s="1"/>
    </row>
    <row r="154" spans="1:9" ht="21" customHeight="1">
      <c r="A154" s="163" t="s">
        <v>131</v>
      </c>
      <c r="B154" s="164"/>
      <c r="C154" s="164"/>
      <c r="D154" s="164"/>
      <c r="E154" s="165"/>
      <c r="F154" s="1"/>
      <c r="G154" s="1"/>
      <c r="H154" s="1"/>
      <c r="I154" s="1"/>
    </row>
    <row r="155" spans="1:9" ht="19.5" customHeight="1">
      <c r="A155" s="166" t="s">
        <v>14</v>
      </c>
      <c r="B155" s="167"/>
      <c r="C155" s="168">
        <v>1</v>
      </c>
      <c r="D155" s="169"/>
      <c r="E155" s="102"/>
      <c r="F155" s="1"/>
      <c r="G155" s="1"/>
      <c r="H155" s="1"/>
      <c r="I155" s="1"/>
    </row>
    <row r="156" spans="1:9" ht="36.75" customHeight="1">
      <c r="A156" s="166" t="s">
        <v>15</v>
      </c>
      <c r="B156" s="167"/>
      <c r="C156" s="170" t="s">
        <v>132</v>
      </c>
      <c r="D156" s="171"/>
      <c r="E156" s="102"/>
      <c r="F156" s="1"/>
      <c r="G156" s="1"/>
      <c r="H156" s="1"/>
      <c r="I156" s="1"/>
    </row>
    <row r="157" spans="1:9" ht="19.5" customHeight="1">
      <c r="A157" s="166" t="s">
        <v>16</v>
      </c>
      <c r="B157" s="167"/>
      <c r="C157" s="172" t="s">
        <v>133</v>
      </c>
      <c r="D157" s="173"/>
      <c r="E157" s="102"/>
      <c r="F157" s="1"/>
      <c r="G157" s="1"/>
      <c r="H157" s="1"/>
      <c r="I157" s="1"/>
    </row>
    <row r="158" spans="1:9" ht="19.5" customHeight="1">
      <c r="A158" s="166" t="s">
        <v>17</v>
      </c>
      <c r="B158" s="167"/>
      <c r="C158" s="174">
        <v>1</v>
      </c>
      <c r="D158" s="169"/>
      <c r="E158" s="102"/>
      <c r="F158" s="1"/>
      <c r="G158" s="1"/>
      <c r="H158" s="1"/>
      <c r="I158" s="1"/>
    </row>
    <row r="159" spans="1:9" ht="19.5" customHeight="1">
      <c r="A159" s="166" t="s">
        <v>18</v>
      </c>
      <c r="B159" s="167"/>
      <c r="C159" s="170" t="s">
        <v>134</v>
      </c>
      <c r="D159" s="175"/>
      <c r="E159" s="102"/>
      <c r="F159" s="1"/>
      <c r="G159" s="1"/>
      <c r="H159" s="1"/>
      <c r="I159" s="1"/>
    </row>
    <row r="160" spans="1:9" ht="19.5" customHeight="1">
      <c r="A160" s="166" t="s">
        <v>19</v>
      </c>
      <c r="B160" s="167"/>
      <c r="C160" s="168" t="s">
        <v>82</v>
      </c>
      <c r="D160" s="169"/>
      <c r="E160" s="102"/>
      <c r="F160" s="1"/>
      <c r="G160" s="1"/>
      <c r="H160" s="1"/>
      <c r="I160" s="1"/>
    </row>
    <row r="161" spans="1:5" ht="35.25" customHeight="1">
      <c r="A161" s="176" t="s">
        <v>45</v>
      </c>
      <c r="B161" s="177"/>
      <c r="C161" s="52">
        <f>SUM(C162)</f>
        <v>10000</v>
      </c>
      <c r="D161" s="52">
        <f>SUM(D162)</f>
        <v>0</v>
      </c>
      <c r="E161" s="53"/>
    </row>
    <row r="162" spans="1:5" ht="21.75">
      <c r="A162" s="178" t="s">
        <v>4</v>
      </c>
      <c r="B162" s="179"/>
      <c r="C162" s="88">
        <f>SUM(C163)</f>
        <v>10000</v>
      </c>
      <c r="D162" s="88">
        <f>SUM(D163)</f>
        <v>0</v>
      </c>
      <c r="E162" s="123" t="s">
        <v>66</v>
      </c>
    </row>
    <row r="163" spans="1:5">
      <c r="A163" s="93" t="s">
        <v>6</v>
      </c>
      <c r="B163" s="57"/>
      <c r="C163" s="87">
        <v>10000</v>
      </c>
      <c r="D163" s="11">
        <v>0</v>
      </c>
      <c r="E163" s="27"/>
    </row>
    <row r="164" spans="1:5" ht="24.75" customHeight="1">
      <c r="A164" s="205" t="s">
        <v>46</v>
      </c>
      <c r="B164" s="206"/>
      <c r="C164" s="124">
        <f>SUM(C165)</f>
        <v>90000</v>
      </c>
      <c r="D164" s="124">
        <f>SUM(D165)</f>
        <v>9429.02</v>
      </c>
      <c r="E164" s="125"/>
    </row>
    <row r="165" spans="1:5" ht="15" customHeight="1">
      <c r="A165" s="178" t="s">
        <v>4</v>
      </c>
      <c r="B165" s="179"/>
      <c r="C165" s="88">
        <f>SUM(C166)</f>
        <v>90000</v>
      </c>
      <c r="D165" s="88">
        <f>SUM(D166)</f>
        <v>9429.02</v>
      </c>
      <c r="E165" s="211" t="s">
        <v>67</v>
      </c>
    </row>
    <row r="166" spans="1:5">
      <c r="A166" s="93" t="s">
        <v>6</v>
      </c>
      <c r="B166" s="57"/>
      <c r="C166" s="87">
        <v>90000</v>
      </c>
      <c r="D166" s="11">
        <v>9429.02</v>
      </c>
      <c r="E166" s="212"/>
    </row>
    <row r="167" spans="1:5" ht="25.5" customHeight="1">
      <c r="A167" s="176" t="s">
        <v>47</v>
      </c>
      <c r="B167" s="177"/>
      <c r="C167" s="117">
        <f>SUM(C168+C170)</f>
        <v>5517376.0599999996</v>
      </c>
      <c r="D167" s="117">
        <f>SUM(D168+D170)</f>
        <v>2772684.24</v>
      </c>
      <c r="E167" s="53"/>
    </row>
    <row r="168" spans="1:5">
      <c r="A168" s="207" t="s">
        <v>4</v>
      </c>
      <c r="B168" s="207"/>
      <c r="C168" s="88">
        <f>SUM(C169)</f>
        <v>5124195.3099999996</v>
      </c>
      <c r="D168" s="88">
        <f>SUM(D169)</f>
        <v>2746162.29</v>
      </c>
      <c r="E168" s="195" t="s">
        <v>135</v>
      </c>
    </row>
    <row r="169" spans="1:5" ht="16.5" customHeight="1">
      <c r="A169" s="93" t="s">
        <v>6</v>
      </c>
      <c r="B169" s="57"/>
      <c r="C169" s="87">
        <v>5124195.3099999996</v>
      </c>
      <c r="D169" s="11">
        <v>2746162.29</v>
      </c>
      <c r="E169" s="196"/>
    </row>
    <row r="170" spans="1:5" ht="56.25">
      <c r="A170" s="91" t="s">
        <v>12</v>
      </c>
      <c r="B170" s="101"/>
      <c r="C170" s="54">
        <v>393180.75</v>
      </c>
      <c r="D170" s="54">
        <v>26521.95</v>
      </c>
      <c r="E170" s="102" t="s">
        <v>136</v>
      </c>
    </row>
    <row r="171" spans="1:5" ht="25.5" customHeight="1">
      <c r="A171" s="176" t="s">
        <v>63</v>
      </c>
      <c r="B171" s="177"/>
      <c r="C171" s="117">
        <f>SUM(C172)</f>
        <v>16000</v>
      </c>
      <c r="D171" s="117">
        <f>SUM(D172)</f>
        <v>7000</v>
      </c>
      <c r="E171" s="53"/>
    </row>
    <row r="172" spans="1:5">
      <c r="A172" s="178" t="s">
        <v>4</v>
      </c>
      <c r="B172" s="179"/>
      <c r="C172" s="88">
        <f>SUM(C173)</f>
        <v>16000</v>
      </c>
      <c r="D172" s="88">
        <f>SUM(D173)</f>
        <v>7000</v>
      </c>
      <c r="E172" s="195" t="s">
        <v>143</v>
      </c>
    </row>
    <row r="173" spans="1:5">
      <c r="A173" s="93" t="s">
        <v>6</v>
      </c>
      <c r="B173" s="57"/>
      <c r="C173" s="87">
        <v>16000</v>
      </c>
      <c r="D173" s="11">
        <v>7000</v>
      </c>
      <c r="E173" s="196"/>
    </row>
    <row r="174" spans="1:5" ht="48.75" customHeight="1">
      <c r="A174" s="176" t="s">
        <v>48</v>
      </c>
      <c r="B174" s="177"/>
      <c r="C174" s="117">
        <f>SUM(C175)</f>
        <v>112417.33</v>
      </c>
      <c r="D174" s="117">
        <f>SUM(D175)</f>
        <v>57097.33</v>
      </c>
      <c r="E174" s="53"/>
    </row>
    <row r="175" spans="1:5">
      <c r="A175" s="178" t="s">
        <v>4</v>
      </c>
      <c r="B175" s="179"/>
      <c r="C175" s="88">
        <f>SUM(C176)</f>
        <v>112417.33</v>
      </c>
      <c r="D175" s="88">
        <v>57097.33</v>
      </c>
      <c r="E175" s="118" t="s">
        <v>49</v>
      </c>
    </row>
    <row r="176" spans="1:5" ht="54" customHeight="1">
      <c r="A176" s="93" t="s">
        <v>6</v>
      </c>
      <c r="B176" s="57"/>
      <c r="C176" s="87">
        <v>112417.33</v>
      </c>
      <c r="D176" s="128" t="s">
        <v>144</v>
      </c>
      <c r="E176" s="127" t="s">
        <v>145</v>
      </c>
    </row>
    <row r="177" spans="1:5" ht="39" customHeight="1">
      <c r="A177" s="210" t="s">
        <v>50</v>
      </c>
      <c r="B177" s="210"/>
      <c r="C177" s="52">
        <f>SUM(C178+C180)</f>
        <v>3866385.48</v>
      </c>
      <c r="D177" s="52">
        <f>SUM(D178+D180)</f>
        <v>34292.67</v>
      </c>
      <c r="E177" s="53"/>
    </row>
    <row r="178" spans="1:5" ht="24" customHeight="1">
      <c r="A178" s="157" t="s">
        <v>4</v>
      </c>
      <c r="B178" s="158"/>
      <c r="C178" s="128">
        <f>SUM(C179)</f>
        <v>586827.89</v>
      </c>
      <c r="D178" s="128">
        <f>SUM(D179)</f>
        <v>8832.6299999999992</v>
      </c>
      <c r="E178" s="161" t="s">
        <v>147</v>
      </c>
    </row>
    <row r="179" spans="1:5" ht="33.75" customHeight="1">
      <c r="A179" s="159" t="s">
        <v>78</v>
      </c>
      <c r="B179" s="160"/>
      <c r="C179" s="128">
        <v>586827.89</v>
      </c>
      <c r="D179" s="128">
        <v>8832.6299999999992</v>
      </c>
      <c r="E179" s="162"/>
    </row>
    <row r="180" spans="1:5" ht="73.5" customHeight="1">
      <c r="A180" s="91" t="s">
        <v>12</v>
      </c>
      <c r="B180" s="99"/>
      <c r="C180" s="54">
        <v>3279557.59</v>
      </c>
      <c r="D180" s="54">
        <v>25460.04</v>
      </c>
      <c r="E180" s="102" t="s">
        <v>146</v>
      </c>
    </row>
    <row r="181" spans="1:5" ht="18.75" customHeight="1">
      <c r="A181" s="163" t="s">
        <v>148</v>
      </c>
      <c r="B181" s="164"/>
      <c r="C181" s="164"/>
      <c r="D181" s="164"/>
      <c r="E181" s="165"/>
    </row>
    <row r="182" spans="1:5" ht="23.25" customHeight="1">
      <c r="A182" s="91" t="s">
        <v>14</v>
      </c>
      <c r="B182" s="99"/>
      <c r="C182" s="143">
        <v>1</v>
      </c>
      <c r="D182" s="144"/>
      <c r="E182" s="102"/>
    </row>
    <row r="183" spans="1:5" ht="27" customHeight="1">
      <c r="A183" s="91" t="s">
        <v>15</v>
      </c>
      <c r="B183" s="99"/>
      <c r="C183" s="218" t="s">
        <v>149</v>
      </c>
      <c r="D183" s="219"/>
      <c r="E183" s="220"/>
    </row>
    <row r="184" spans="1:5" ht="21" customHeight="1">
      <c r="A184" s="91" t="s">
        <v>16</v>
      </c>
      <c r="B184" s="99"/>
      <c r="C184" s="143" t="s">
        <v>150</v>
      </c>
      <c r="D184" s="144"/>
      <c r="E184" s="102"/>
    </row>
    <row r="185" spans="1:5" ht="18.75" customHeight="1">
      <c r="A185" s="91" t="s">
        <v>17</v>
      </c>
      <c r="B185" s="99"/>
      <c r="C185" s="213">
        <v>0</v>
      </c>
      <c r="D185" s="149"/>
      <c r="E185" s="102"/>
    </row>
    <row r="186" spans="1:5" ht="18.75" customHeight="1">
      <c r="A186" s="91" t="s">
        <v>18</v>
      </c>
      <c r="B186" s="99"/>
      <c r="C186" s="143" t="s">
        <v>82</v>
      </c>
      <c r="D186" s="144"/>
      <c r="E186" s="102"/>
    </row>
    <row r="187" spans="1:5" ht="44.25" customHeight="1">
      <c r="A187" s="91" t="s">
        <v>19</v>
      </c>
      <c r="B187" s="99"/>
      <c r="C187" s="218" t="s">
        <v>151</v>
      </c>
      <c r="D187" s="219"/>
      <c r="E187" s="220"/>
    </row>
    <row r="188" spans="1:5" ht="37.5" customHeight="1">
      <c r="A188" s="208" t="s">
        <v>88</v>
      </c>
      <c r="B188" s="209"/>
      <c r="C188" s="130">
        <f>SUM(C189)</f>
        <v>357938</v>
      </c>
      <c r="D188" s="130">
        <f>SUM(D189)</f>
        <v>89494.22</v>
      </c>
      <c r="E188" s="131"/>
    </row>
    <row r="189" spans="1:5" ht="27.75" customHeight="1">
      <c r="A189" s="166" t="s">
        <v>12</v>
      </c>
      <c r="B189" s="167"/>
      <c r="C189" s="129">
        <v>357938</v>
      </c>
      <c r="D189" s="129">
        <v>89494.22</v>
      </c>
      <c r="E189" s="102" t="s">
        <v>152</v>
      </c>
    </row>
    <row r="190" spans="1:5" ht="18" customHeight="1">
      <c r="A190" s="145" t="s">
        <v>153</v>
      </c>
      <c r="B190" s="146"/>
      <c r="C190" s="146"/>
      <c r="D190" s="146"/>
      <c r="E190" s="147"/>
    </row>
    <row r="191" spans="1:5" ht="20.25" customHeight="1">
      <c r="A191" s="91" t="s">
        <v>14</v>
      </c>
      <c r="B191" s="92"/>
      <c r="C191" s="148">
        <v>1</v>
      </c>
      <c r="D191" s="149"/>
      <c r="E191" s="102"/>
    </row>
    <row r="192" spans="1:5" ht="33" customHeight="1">
      <c r="A192" s="91" t="s">
        <v>15</v>
      </c>
      <c r="B192" s="92"/>
      <c r="C192" s="216" t="s">
        <v>154</v>
      </c>
      <c r="D192" s="217"/>
      <c r="E192" s="215"/>
    </row>
    <row r="193" spans="1:5" ht="23.25" customHeight="1">
      <c r="A193" s="91" t="s">
        <v>16</v>
      </c>
      <c r="B193" s="92"/>
      <c r="C193" s="143" t="s">
        <v>155</v>
      </c>
      <c r="D193" s="144"/>
      <c r="E193" s="102"/>
    </row>
    <row r="194" spans="1:5" ht="24" customHeight="1">
      <c r="A194" s="91" t="s">
        <v>17</v>
      </c>
      <c r="B194" s="92"/>
      <c r="C194" s="213">
        <v>0.54</v>
      </c>
      <c r="D194" s="149"/>
      <c r="E194" s="102"/>
    </row>
    <row r="195" spans="1:5" ht="27.75" customHeight="1">
      <c r="A195" s="91" t="s">
        <v>18</v>
      </c>
      <c r="B195" s="92"/>
      <c r="C195" s="216" t="s">
        <v>156</v>
      </c>
      <c r="D195" s="221"/>
      <c r="E195" s="222"/>
    </row>
    <row r="196" spans="1:5" ht="27.75" customHeight="1">
      <c r="A196" s="91" t="s">
        <v>19</v>
      </c>
      <c r="B196" s="92"/>
      <c r="C196" s="214" t="s">
        <v>157</v>
      </c>
      <c r="D196" s="215"/>
      <c r="E196" s="102"/>
    </row>
    <row r="197" spans="1:5" ht="42.75" customHeight="1">
      <c r="A197" s="176" t="s">
        <v>51</v>
      </c>
      <c r="B197" s="177"/>
      <c r="C197" s="117">
        <f>SUM(C198)</f>
        <v>120000</v>
      </c>
      <c r="D197" s="117">
        <f>SUM(D198)</f>
        <v>60000</v>
      </c>
      <c r="E197" s="53"/>
    </row>
    <row r="198" spans="1:5" ht="27.75" customHeight="1">
      <c r="A198" s="178" t="s">
        <v>4</v>
      </c>
      <c r="B198" s="179"/>
      <c r="C198" s="88">
        <f>SUM(C199)</f>
        <v>120000</v>
      </c>
      <c r="D198" s="88">
        <f>SUM(D199)</f>
        <v>60000</v>
      </c>
      <c r="E198" s="195" t="s">
        <v>76</v>
      </c>
    </row>
    <row r="199" spans="1:5" ht="34.5" customHeight="1">
      <c r="A199" s="93" t="s">
        <v>6</v>
      </c>
      <c r="B199" s="57"/>
      <c r="C199" s="87">
        <v>120000</v>
      </c>
      <c r="D199" s="11">
        <v>60000</v>
      </c>
      <c r="E199" s="196"/>
    </row>
    <row r="200" spans="1:5" ht="38.25" customHeight="1">
      <c r="A200" s="199" t="s">
        <v>87</v>
      </c>
      <c r="B200" s="200"/>
      <c r="C200" s="132">
        <f>SUM(C201)</f>
        <v>300000</v>
      </c>
      <c r="D200" s="140">
        <f>SUM(D201)</f>
        <v>60419.21</v>
      </c>
      <c r="E200" s="133"/>
    </row>
    <row r="201" spans="1:5" ht="30.75" customHeight="1">
      <c r="A201" s="166" t="s">
        <v>4</v>
      </c>
      <c r="B201" s="181"/>
      <c r="C201" s="115">
        <f>SUM(C202)</f>
        <v>300000</v>
      </c>
      <c r="D201" s="116">
        <f>SUM(D202)</f>
        <v>60419.21</v>
      </c>
      <c r="E201" s="195" t="s">
        <v>158</v>
      </c>
    </row>
    <row r="202" spans="1:5" ht="31.5" customHeight="1">
      <c r="A202" s="180" t="s">
        <v>78</v>
      </c>
      <c r="B202" s="181"/>
      <c r="C202" s="115">
        <v>300000</v>
      </c>
      <c r="D202" s="116">
        <v>60419.21</v>
      </c>
      <c r="E202" s="196"/>
    </row>
    <row r="203" spans="1:5" ht="47.25" customHeight="1">
      <c r="A203" s="176" t="s">
        <v>159</v>
      </c>
      <c r="B203" s="177"/>
      <c r="C203" s="117">
        <f>SUM(C204)</f>
        <v>17200</v>
      </c>
      <c r="D203" s="117">
        <f>SUM(D204)</f>
        <v>0</v>
      </c>
      <c r="E203" s="53"/>
    </row>
    <row r="204" spans="1:5" ht="22.5" customHeight="1">
      <c r="A204" s="178" t="s">
        <v>4</v>
      </c>
      <c r="B204" s="179"/>
      <c r="C204" s="88">
        <f>SUM(C205)</f>
        <v>17200</v>
      </c>
      <c r="D204" s="88">
        <f>SUM(D205)</f>
        <v>0</v>
      </c>
      <c r="E204" s="63" t="s">
        <v>64</v>
      </c>
    </row>
    <row r="205" spans="1:5" ht="27.75" customHeight="1">
      <c r="A205" s="93" t="s">
        <v>6</v>
      </c>
      <c r="B205" s="57"/>
      <c r="C205" s="87">
        <v>17200</v>
      </c>
      <c r="D205" s="11">
        <v>0</v>
      </c>
      <c r="E205" s="114" t="s">
        <v>160</v>
      </c>
    </row>
    <row r="206" spans="1:5" ht="30" customHeight="1">
      <c r="A206" s="176" t="s">
        <v>52</v>
      </c>
      <c r="B206" s="177"/>
      <c r="C206" s="117">
        <f>SUM(C207)</f>
        <v>900000</v>
      </c>
      <c r="D206" s="117">
        <f>SUM(D207)</f>
        <v>0</v>
      </c>
      <c r="E206" s="53"/>
    </row>
    <row r="207" spans="1:5" ht="31.5" customHeight="1">
      <c r="A207" s="91" t="s">
        <v>12</v>
      </c>
      <c r="B207" s="101"/>
      <c r="C207" s="54">
        <v>900000</v>
      </c>
      <c r="D207" s="54">
        <v>0</v>
      </c>
      <c r="E207" s="97" t="s">
        <v>161</v>
      </c>
    </row>
    <row r="208" spans="1:5" ht="39.75" customHeight="1">
      <c r="A208" s="176" t="s">
        <v>53</v>
      </c>
      <c r="B208" s="177"/>
      <c r="C208" s="117">
        <f>SUM(C209)</f>
        <v>102000</v>
      </c>
      <c r="D208" s="117">
        <f>SUM(D209)</f>
        <v>0</v>
      </c>
      <c r="E208" s="53"/>
    </row>
    <row r="209" spans="1:5" ht="19.5" customHeight="1">
      <c r="A209" s="281" t="s">
        <v>4</v>
      </c>
      <c r="B209" s="282"/>
      <c r="C209" s="88">
        <f>SUM(C210:C211)</f>
        <v>102000</v>
      </c>
      <c r="D209" s="88">
        <f>SUM(D210:D211)</f>
        <v>0</v>
      </c>
      <c r="E209" s="274" t="s">
        <v>162</v>
      </c>
    </row>
    <row r="210" spans="1:5" ht="24.75" customHeight="1">
      <c r="A210" s="134" t="s">
        <v>5</v>
      </c>
      <c r="B210" s="135"/>
      <c r="C210" s="26">
        <v>2000</v>
      </c>
      <c r="D210" s="122">
        <v>0</v>
      </c>
      <c r="E210" s="275"/>
    </row>
    <row r="211" spans="1:5" ht="30" customHeight="1">
      <c r="A211" s="98" t="s">
        <v>6</v>
      </c>
      <c r="B211" s="73"/>
      <c r="C211" s="87">
        <v>100000</v>
      </c>
      <c r="D211" s="11">
        <v>0</v>
      </c>
      <c r="E211" s="276"/>
    </row>
    <row r="212" spans="1:5" ht="41.25" customHeight="1">
      <c r="A212" s="176" t="s">
        <v>54</v>
      </c>
      <c r="B212" s="177"/>
      <c r="C212" s="117">
        <f>SUM(C213)</f>
        <v>16000</v>
      </c>
      <c r="D212" s="117">
        <f>SUM(D213)</f>
        <v>6000</v>
      </c>
      <c r="E212" s="53"/>
    </row>
    <row r="213" spans="1:5" ht="45.75" customHeight="1">
      <c r="A213" s="281" t="s">
        <v>4</v>
      </c>
      <c r="B213" s="282"/>
      <c r="C213" s="136">
        <f>SUM(C214)</f>
        <v>16000</v>
      </c>
      <c r="D213" s="136">
        <f>SUM(D214:D214)</f>
        <v>6000</v>
      </c>
      <c r="E213" s="265" t="s">
        <v>163</v>
      </c>
    </row>
    <row r="214" spans="1:5" ht="33" customHeight="1">
      <c r="A214" s="98" t="s">
        <v>6</v>
      </c>
      <c r="B214" s="73"/>
      <c r="C214" s="137">
        <v>16000</v>
      </c>
      <c r="D214" s="138">
        <v>6000</v>
      </c>
      <c r="E214" s="266"/>
    </row>
    <row r="215" spans="1:5" ht="51" customHeight="1">
      <c r="A215" s="176" t="s">
        <v>55</v>
      </c>
      <c r="B215" s="177"/>
      <c r="C215" s="117">
        <f>SUM(C216)</f>
        <v>160000</v>
      </c>
      <c r="D215" s="117">
        <f>SUM(D216)</f>
        <v>125000</v>
      </c>
      <c r="E215" s="53"/>
    </row>
    <row r="216" spans="1:5" ht="41.25" customHeight="1">
      <c r="A216" s="281" t="s">
        <v>4</v>
      </c>
      <c r="B216" s="282"/>
      <c r="C216" s="136">
        <f>SUM(C217)</f>
        <v>160000</v>
      </c>
      <c r="D216" s="136">
        <f>SUM(D217:D217)</f>
        <v>125000</v>
      </c>
      <c r="E216" s="197" t="s">
        <v>164</v>
      </c>
    </row>
    <row r="217" spans="1:5" ht="78" customHeight="1">
      <c r="A217" s="98" t="s">
        <v>6</v>
      </c>
      <c r="B217" s="73"/>
      <c r="C217" s="137">
        <v>160000</v>
      </c>
      <c r="D217" s="138">
        <v>125000</v>
      </c>
      <c r="E217" s="198"/>
    </row>
    <row r="218" spans="1:5" ht="38.25" customHeight="1">
      <c r="A218" s="176" t="s">
        <v>56</v>
      </c>
      <c r="B218" s="177"/>
      <c r="C218" s="117">
        <f>SUM(C219)</f>
        <v>75000</v>
      </c>
      <c r="D218" s="117">
        <f>SUM(D219)</f>
        <v>17200</v>
      </c>
      <c r="E218" s="53"/>
    </row>
    <row r="219" spans="1:5" ht="42" customHeight="1">
      <c r="A219" s="277" t="s">
        <v>4</v>
      </c>
      <c r="B219" s="278"/>
      <c r="C219" s="136">
        <f>SUM(C220)</f>
        <v>75000</v>
      </c>
      <c r="D219" s="136">
        <f>SUM(D220:D220)</f>
        <v>17200</v>
      </c>
      <c r="E219" s="279" t="s">
        <v>166</v>
      </c>
    </row>
    <row r="220" spans="1:5" ht="117.75" customHeight="1">
      <c r="A220" s="98" t="s">
        <v>6</v>
      </c>
      <c r="B220" s="73"/>
      <c r="C220" s="137">
        <v>75000</v>
      </c>
      <c r="D220" s="138">
        <v>17200</v>
      </c>
      <c r="E220" s="280"/>
    </row>
    <row r="221" spans="1:5" ht="63.75" customHeight="1">
      <c r="A221" s="176" t="s">
        <v>57</v>
      </c>
      <c r="B221" s="177"/>
      <c r="C221" s="52">
        <f>SUM(C222)</f>
        <v>40000</v>
      </c>
      <c r="D221" s="52">
        <f>SUM(D222)</f>
        <v>23100</v>
      </c>
      <c r="E221" s="53"/>
    </row>
    <row r="222" spans="1:5">
      <c r="A222" s="166" t="s">
        <v>4</v>
      </c>
      <c r="B222" s="167"/>
      <c r="C222" s="136">
        <f>SUM(C223:C223)</f>
        <v>40000</v>
      </c>
      <c r="D222" s="136">
        <f>SUM(D223:D223)</f>
        <v>23100</v>
      </c>
      <c r="E222" s="195" t="s">
        <v>165</v>
      </c>
    </row>
    <row r="223" spans="1:5" ht="189.75" customHeight="1">
      <c r="A223" s="93" t="s">
        <v>6</v>
      </c>
      <c r="B223" s="57"/>
      <c r="C223" s="137">
        <v>40000</v>
      </c>
      <c r="D223" s="138">
        <v>23100</v>
      </c>
      <c r="E223" s="196"/>
    </row>
    <row r="224" spans="1:5">
      <c r="A224" s="272" t="s">
        <v>58</v>
      </c>
      <c r="B224" s="273"/>
      <c r="C224" s="139">
        <f>SUM(C5+C8+C11+C14+C51+C54+C71+C78+C85+C89+C108+C113+C118+C121+C124+C127+C130+C133+C136+C140+C144+C149+C161+C164+C167+C171+C174+C177+C188+C197+C200+C203+C206+C208+C212+C215+C218+C221)</f>
        <v>38069660.809999995</v>
      </c>
      <c r="D224" s="139">
        <f>SUM(D11+D14+D51+D54+D71+D78+D85+D89+D108+D113+D124+D127+D130+D133+D140+D144+D149+D164+D167+D171+D174+D177+D188+D197+D200+D212+D215+D218+D221)</f>
        <v>11311581.830000004</v>
      </c>
      <c r="E224" s="141" t="s">
        <v>13</v>
      </c>
    </row>
    <row r="225" spans="1:5">
      <c r="A225" s="2"/>
      <c r="B225" s="2"/>
      <c r="C225" s="5"/>
      <c r="D225" s="5"/>
      <c r="E225" s="2"/>
    </row>
    <row r="226" spans="1:5">
      <c r="A226" s="2"/>
      <c r="B226" s="2"/>
      <c r="C226" s="5"/>
      <c r="D226" s="5"/>
      <c r="E226" s="2"/>
    </row>
    <row r="227" spans="1:5">
      <c r="A227" s="2"/>
      <c r="B227" s="2"/>
      <c r="C227" s="5"/>
      <c r="D227" s="5"/>
      <c r="E227" s="2"/>
    </row>
    <row r="228" spans="1:5">
      <c r="A228" s="2"/>
      <c r="B228" s="2"/>
      <c r="C228" s="5"/>
      <c r="D228" s="5"/>
      <c r="E228" s="2"/>
    </row>
    <row r="229" spans="1:5">
      <c r="A229" s="2"/>
      <c r="B229" s="2"/>
      <c r="C229" s="5"/>
      <c r="D229" s="5"/>
      <c r="E229" s="2"/>
    </row>
    <row r="230" spans="1:5">
      <c r="A230" s="2"/>
      <c r="B230" s="2"/>
      <c r="C230" s="5"/>
      <c r="D230" s="5"/>
      <c r="E230" s="2"/>
    </row>
  </sheetData>
  <mergeCells count="187">
    <mergeCell ref="C41:D41"/>
    <mergeCell ref="C42:D42"/>
    <mergeCell ref="A90:B90"/>
    <mergeCell ref="A102:B102"/>
    <mergeCell ref="A104:E104"/>
    <mergeCell ref="A105:B105"/>
    <mergeCell ref="A66:B66"/>
    <mergeCell ref="A82:E82"/>
    <mergeCell ref="A78:B78"/>
    <mergeCell ref="A79:B79"/>
    <mergeCell ref="E79:E81"/>
    <mergeCell ref="A83:B83"/>
    <mergeCell ref="A85:B85"/>
    <mergeCell ref="A86:B86"/>
    <mergeCell ref="A89:B89"/>
    <mergeCell ref="A71:B71"/>
    <mergeCell ref="A72:B72"/>
    <mergeCell ref="E72:E73"/>
    <mergeCell ref="A68:E68"/>
    <mergeCell ref="A69:B69"/>
    <mergeCell ref="A73:B73"/>
    <mergeCell ref="A54:B54"/>
    <mergeCell ref="A55:B55"/>
    <mergeCell ref="A44:E44"/>
    <mergeCell ref="A221:B221"/>
    <mergeCell ref="A222:B222"/>
    <mergeCell ref="E222:E223"/>
    <mergeCell ref="A224:B224"/>
    <mergeCell ref="A174:B174"/>
    <mergeCell ref="E209:E211"/>
    <mergeCell ref="E216:E217"/>
    <mergeCell ref="A218:B218"/>
    <mergeCell ref="A219:B219"/>
    <mergeCell ref="E219:E220"/>
    <mergeCell ref="A208:B208"/>
    <mergeCell ref="A209:B209"/>
    <mergeCell ref="A212:B212"/>
    <mergeCell ref="A213:B213"/>
    <mergeCell ref="A203:B203"/>
    <mergeCell ref="E213:E214"/>
    <mergeCell ref="A215:B215"/>
    <mergeCell ref="A216:B216"/>
    <mergeCell ref="A198:B198"/>
    <mergeCell ref="A200:B200"/>
    <mergeCell ref="A201:B201"/>
    <mergeCell ref="A202:B202"/>
    <mergeCell ref="E201:E202"/>
    <mergeCell ref="A197:B197"/>
    <mergeCell ref="A4:B4"/>
    <mergeCell ref="A5:B5"/>
    <mergeCell ref="A2:E2"/>
    <mergeCell ref="A6:B6"/>
    <mergeCell ref="A7:B7"/>
    <mergeCell ref="C25:E25"/>
    <mergeCell ref="A8:B8"/>
    <mergeCell ref="A9:B9"/>
    <mergeCell ref="A10:B10"/>
    <mergeCell ref="E9:E10"/>
    <mergeCell ref="A14:B14"/>
    <mergeCell ref="A15:B15"/>
    <mergeCell ref="A21:B21"/>
    <mergeCell ref="C24:E24"/>
    <mergeCell ref="E6:E7"/>
    <mergeCell ref="A23:E23"/>
    <mergeCell ref="A12:B12"/>
    <mergeCell ref="A13:B13"/>
    <mergeCell ref="A11:B11"/>
    <mergeCell ref="E12:E13"/>
    <mergeCell ref="A17:B17"/>
    <mergeCell ref="A16:B16"/>
    <mergeCell ref="E16:E17"/>
    <mergeCell ref="C26:E26"/>
    <mergeCell ref="C28:E28"/>
    <mergeCell ref="C29:E29"/>
    <mergeCell ref="A51:B51"/>
    <mergeCell ref="A52:B52"/>
    <mergeCell ref="A53:B53"/>
    <mergeCell ref="C32:E32"/>
    <mergeCell ref="C33:E33"/>
    <mergeCell ref="C34:D34"/>
    <mergeCell ref="C35:E35"/>
    <mergeCell ref="C36:E36"/>
    <mergeCell ref="E52:E53"/>
    <mergeCell ref="A37:E37"/>
    <mergeCell ref="A39:B39"/>
    <mergeCell ref="A40:B40"/>
    <mergeCell ref="A41:B41"/>
    <mergeCell ref="A42:B42"/>
    <mergeCell ref="C39:D39"/>
    <mergeCell ref="C43:E43"/>
    <mergeCell ref="C27:D27"/>
    <mergeCell ref="A30:E30"/>
    <mergeCell ref="C31:E31"/>
    <mergeCell ref="A43:B43"/>
    <mergeCell ref="C40:D40"/>
    <mergeCell ref="C187:E187"/>
    <mergeCell ref="C195:E195"/>
    <mergeCell ref="C184:D184"/>
    <mergeCell ref="C185:D185"/>
    <mergeCell ref="A114:B114"/>
    <mergeCell ref="A118:B118"/>
    <mergeCell ref="A119:B119"/>
    <mergeCell ref="A127:B127"/>
    <mergeCell ref="A128:B128"/>
    <mergeCell ref="A120:B120"/>
    <mergeCell ref="E119:E120"/>
    <mergeCell ref="A149:B149"/>
    <mergeCell ref="A136:B136"/>
    <mergeCell ref="A137:B137"/>
    <mergeCell ref="A144:B144"/>
    <mergeCell ref="A145:B145"/>
    <mergeCell ref="A141:B141"/>
    <mergeCell ref="A140:B140"/>
    <mergeCell ref="E137:E138"/>
    <mergeCell ref="E145:E148"/>
    <mergeCell ref="A108:B108"/>
    <mergeCell ref="A109:B109"/>
    <mergeCell ref="E110:E112"/>
    <mergeCell ref="A113:B113"/>
    <mergeCell ref="A206:B206"/>
    <mergeCell ref="E198:E199"/>
    <mergeCell ref="A162:B162"/>
    <mergeCell ref="A165:B165"/>
    <mergeCell ref="A164:B164"/>
    <mergeCell ref="A152:B152"/>
    <mergeCell ref="A168:B168"/>
    <mergeCell ref="A167:B167"/>
    <mergeCell ref="A188:B188"/>
    <mergeCell ref="A189:B189"/>
    <mergeCell ref="A175:B175"/>
    <mergeCell ref="A177:B177"/>
    <mergeCell ref="E172:E173"/>
    <mergeCell ref="E168:E169"/>
    <mergeCell ref="A161:B161"/>
    <mergeCell ref="E165:E166"/>
    <mergeCell ref="C194:D194"/>
    <mergeCell ref="C196:D196"/>
    <mergeCell ref="C192:E192"/>
    <mergeCell ref="C183:E183"/>
    <mergeCell ref="A171:B171"/>
    <mergeCell ref="A172:B172"/>
    <mergeCell ref="A151:B151"/>
    <mergeCell ref="A75:E75"/>
    <mergeCell ref="A76:B76"/>
    <mergeCell ref="A204:B204"/>
    <mergeCell ref="A131:B131"/>
    <mergeCell ref="A132:B132"/>
    <mergeCell ref="E131:E132"/>
    <mergeCell ref="A133:B133"/>
    <mergeCell ref="A134:B134"/>
    <mergeCell ref="A150:B150"/>
    <mergeCell ref="A121:B121"/>
    <mergeCell ref="A122:B122"/>
    <mergeCell ref="A123:B123"/>
    <mergeCell ref="E122:E123"/>
    <mergeCell ref="E141:E142"/>
    <mergeCell ref="A154:E154"/>
    <mergeCell ref="A155:B155"/>
    <mergeCell ref="A130:B130"/>
    <mergeCell ref="A125:B125"/>
    <mergeCell ref="A124:B124"/>
    <mergeCell ref="E125:E126"/>
    <mergeCell ref="E128:E129"/>
    <mergeCell ref="C186:D186"/>
    <mergeCell ref="A190:E190"/>
    <mergeCell ref="C191:D191"/>
    <mergeCell ref="C193:D193"/>
    <mergeCell ref="C45:E45"/>
    <mergeCell ref="C46:E46"/>
    <mergeCell ref="C47:D47"/>
    <mergeCell ref="C48:D48"/>
    <mergeCell ref="A178:B178"/>
    <mergeCell ref="A179:B179"/>
    <mergeCell ref="E178:E179"/>
    <mergeCell ref="A181:E181"/>
    <mergeCell ref="C182:D182"/>
    <mergeCell ref="A156:B156"/>
    <mergeCell ref="A157:B157"/>
    <mergeCell ref="A158:B158"/>
    <mergeCell ref="A159:B159"/>
    <mergeCell ref="A160:B160"/>
    <mergeCell ref="C155:D155"/>
    <mergeCell ref="C156:D156"/>
    <mergeCell ref="C157:D157"/>
    <mergeCell ref="C158:D158"/>
    <mergeCell ref="C159:D159"/>
    <mergeCell ref="C160:D160"/>
  </mergeCells>
  <printOptions horizontalCentered="1"/>
  <pageMargins left="0.11811023622047245" right="0.11811023622047245" top="0.74803149606299213" bottom="0.35433070866141736" header="0.31496062992125984" footer="0.11811023622047245"/>
  <pageSetup paperSize="9" orientation="landscape" r:id="rId1"/>
  <headerFooter>
    <oddFooter>&amp;C&amp;"Arial,Normalny"&amp;9Strona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53"/>
  <sheetViews>
    <sheetView tabSelected="1" topLeftCell="A49" workbookViewId="0">
      <selection activeCell="F64" sqref="F64"/>
    </sheetView>
  </sheetViews>
  <sheetFormatPr defaultRowHeight="15"/>
  <cols>
    <col min="1" max="1" width="5.42578125" customWidth="1"/>
    <col min="2" max="2" width="58.42578125" customWidth="1"/>
    <col min="3" max="3" width="15.5703125" customWidth="1"/>
    <col min="4" max="4" width="12.28515625" customWidth="1"/>
  </cols>
  <sheetData>
    <row r="1" spans="1:4" ht="49.5" customHeight="1"/>
    <row r="2" spans="1:4" s="307" customFormat="1" ht="43.5" customHeight="1">
      <c r="A2" s="305" t="s">
        <v>182</v>
      </c>
      <c r="B2" s="306"/>
      <c r="C2" s="306"/>
      <c r="D2" s="306"/>
    </row>
    <row r="3" spans="1:4" ht="32.25" customHeight="1"/>
    <row r="4" spans="1:4">
      <c r="A4" s="308" t="s">
        <v>183</v>
      </c>
      <c r="B4" s="254" t="s">
        <v>184</v>
      </c>
      <c r="C4" s="254"/>
      <c r="D4" s="254"/>
    </row>
    <row r="5" spans="1:4" ht="13.5" customHeight="1">
      <c r="A5" s="308"/>
      <c r="B5" s="308" t="s">
        <v>0</v>
      </c>
      <c r="C5" s="309"/>
      <c r="D5" s="310" t="s">
        <v>185</v>
      </c>
    </row>
    <row r="6" spans="1:4" ht="12" customHeight="1">
      <c r="A6" s="308"/>
      <c r="B6" s="308"/>
      <c r="C6" s="311" t="s">
        <v>186</v>
      </c>
      <c r="D6" s="312" t="s">
        <v>187</v>
      </c>
    </row>
    <row r="7" spans="1:4">
      <c r="A7" s="313" t="s">
        <v>188</v>
      </c>
      <c r="B7" s="314" t="s">
        <v>189</v>
      </c>
      <c r="C7" s="315">
        <f>SUM(C8:C11)</f>
        <v>350351.71</v>
      </c>
      <c r="D7" s="315">
        <f>SUM(D8:D11)</f>
        <v>0</v>
      </c>
    </row>
    <row r="8" spans="1:4" ht="36.75" customHeight="1">
      <c r="A8" s="316"/>
      <c r="B8" s="317" t="s">
        <v>190</v>
      </c>
      <c r="C8" s="318">
        <v>229881.65</v>
      </c>
      <c r="D8" s="315">
        <v>0</v>
      </c>
    </row>
    <row r="9" spans="1:4" ht="23.25" customHeight="1">
      <c r="A9" s="316"/>
      <c r="B9" s="317" t="s">
        <v>191</v>
      </c>
      <c r="C9" s="318">
        <v>49191</v>
      </c>
      <c r="D9" s="319"/>
    </row>
    <row r="10" spans="1:4" ht="71.25" customHeight="1">
      <c r="A10" s="316"/>
      <c r="B10" s="317" t="s">
        <v>192</v>
      </c>
      <c r="C10" s="318">
        <v>21674.93</v>
      </c>
      <c r="D10" s="315">
        <v>0</v>
      </c>
    </row>
    <row r="11" spans="1:4" ht="60">
      <c r="A11" s="316"/>
      <c r="B11" s="317" t="s">
        <v>193</v>
      </c>
      <c r="C11" s="318">
        <v>49604.13</v>
      </c>
      <c r="D11" s="315"/>
    </row>
    <row r="12" spans="1:4">
      <c r="A12" s="313" t="s">
        <v>194</v>
      </c>
      <c r="B12" s="320" t="s">
        <v>195</v>
      </c>
      <c r="C12" s="315">
        <f>SUM(C13:C18)</f>
        <v>226362.17</v>
      </c>
      <c r="D12" s="315">
        <v>0</v>
      </c>
    </row>
    <row r="13" spans="1:4" ht="13.5" customHeight="1">
      <c r="A13" s="321"/>
      <c r="B13" s="317" t="s">
        <v>196</v>
      </c>
      <c r="C13" s="319">
        <v>163055.34</v>
      </c>
      <c r="D13" s="315">
        <v>0</v>
      </c>
    </row>
    <row r="14" spans="1:4">
      <c r="A14" s="316"/>
      <c r="B14" s="317" t="s">
        <v>197</v>
      </c>
      <c r="C14" s="318">
        <v>37238</v>
      </c>
      <c r="D14" s="315">
        <v>0</v>
      </c>
    </row>
    <row r="15" spans="1:4">
      <c r="A15" s="316"/>
      <c r="B15" s="317" t="s">
        <v>198</v>
      </c>
      <c r="C15" s="318">
        <v>11891.85</v>
      </c>
      <c r="D15" s="315">
        <v>0</v>
      </c>
    </row>
    <row r="16" spans="1:4">
      <c r="A16" s="316"/>
      <c r="B16" s="317" t="s">
        <v>199</v>
      </c>
      <c r="C16" s="318">
        <v>4111</v>
      </c>
      <c r="D16" s="315">
        <v>0</v>
      </c>
    </row>
    <row r="17" spans="1:4">
      <c r="A17" s="316"/>
      <c r="B17" s="317" t="s">
        <v>200</v>
      </c>
      <c r="C17" s="318">
        <v>4824</v>
      </c>
      <c r="D17" s="315"/>
    </row>
    <row r="18" spans="1:4">
      <c r="A18" s="322"/>
      <c r="B18" s="317" t="s">
        <v>201</v>
      </c>
      <c r="C18" s="318">
        <v>5241.9799999999996</v>
      </c>
      <c r="D18" s="315">
        <v>0</v>
      </c>
    </row>
    <row r="19" spans="1:4" ht="16.5" customHeight="1">
      <c r="A19" s="313" t="s">
        <v>202</v>
      </c>
      <c r="B19" s="320" t="s">
        <v>203</v>
      </c>
      <c r="C19" s="315">
        <f>SUM(C20:C25)</f>
        <v>123589.02000000002</v>
      </c>
      <c r="D19" s="315">
        <v>0</v>
      </c>
    </row>
    <row r="20" spans="1:4">
      <c r="A20" s="321"/>
      <c r="B20" s="320" t="s">
        <v>204</v>
      </c>
      <c r="C20" s="319">
        <v>35943.78</v>
      </c>
      <c r="D20" s="315"/>
    </row>
    <row r="21" spans="1:4">
      <c r="A21" s="323"/>
      <c r="B21" s="317" t="s">
        <v>205</v>
      </c>
      <c r="C21" s="319">
        <v>43060.07</v>
      </c>
      <c r="D21" s="315"/>
    </row>
    <row r="22" spans="1:4">
      <c r="A22" s="316"/>
      <c r="B22" s="317" t="s">
        <v>206</v>
      </c>
      <c r="C22" s="318">
        <v>12000</v>
      </c>
      <c r="D22" s="315">
        <v>0</v>
      </c>
    </row>
    <row r="23" spans="1:4">
      <c r="A23" s="316"/>
      <c r="B23" s="317" t="s">
        <v>207</v>
      </c>
      <c r="C23" s="318">
        <v>31373.599999999999</v>
      </c>
      <c r="D23" s="315"/>
    </row>
    <row r="24" spans="1:4">
      <c r="A24" s="316"/>
      <c r="B24" s="317" t="s">
        <v>208</v>
      </c>
      <c r="C24" s="318">
        <v>400</v>
      </c>
      <c r="D24" s="315"/>
    </row>
    <row r="25" spans="1:4">
      <c r="A25" s="322"/>
      <c r="B25" s="317" t="s">
        <v>209</v>
      </c>
      <c r="C25" s="318">
        <v>811.57</v>
      </c>
      <c r="D25" s="315">
        <v>0</v>
      </c>
    </row>
    <row r="26" spans="1:4">
      <c r="A26" s="324" t="s">
        <v>210</v>
      </c>
      <c r="B26" s="320" t="s">
        <v>211</v>
      </c>
      <c r="C26" s="315">
        <f>SUM(C27:C30)</f>
        <v>173717.8</v>
      </c>
      <c r="D26" s="315">
        <v>0</v>
      </c>
    </row>
    <row r="27" spans="1:4" ht="14.25" customHeight="1">
      <c r="A27" s="325"/>
      <c r="B27" s="317" t="s">
        <v>212</v>
      </c>
      <c r="C27" s="319">
        <v>66661.33</v>
      </c>
      <c r="D27" s="315">
        <v>0</v>
      </c>
    </row>
    <row r="28" spans="1:4" ht="12.75" customHeight="1">
      <c r="A28" s="316"/>
      <c r="B28" s="317" t="s">
        <v>213</v>
      </c>
      <c r="C28" s="318">
        <v>149</v>
      </c>
      <c r="D28" s="315">
        <v>0</v>
      </c>
    </row>
    <row r="29" spans="1:4" ht="16.5" customHeight="1">
      <c r="A29" s="316"/>
      <c r="B29" s="317" t="s">
        <v>214</v>
      </c>
      <c r="C29" s="319">
        <v>105985.89</v>
      </c>
      <c r="D29" s="315"/>
    </row>
    <row r="30" spans="1:4" ht="16.5" customHeight="1">
      <c r="A30" s="322"/>
      <c r="B30" s="317" t="s">
        <v>215</v>
      </c>
      <c r="C30" s="319">
        <v>921.58</v>
      </c>
      <c r="D30" s="315"/>
    </row>
    <row r="31" spans="1:4">
      <c r="A31" s="313" t="s">
        <v>216</v>
      </c>
      <c r="B31" s="320" t="s">
        <v>217</v>
      </c>
      <c r="C31" s="315">
        <f>SUM(C32:C34)</f>
        <v>10164.68</v>
      </c>
      <c r="D31" s="315">
        <v>0</v>
      </c>
    </row>
    <row r="32" spans="1:4">
      <c r="A32" s="326"/>
      <c r="B32" s="317" t="s">
        <v>218</v>
      </c>
      <c r="C32" s="318">
        <v>9379.7900000000009</v>
      </c>
      <c r="D32" s="315">
        <v>0</v>
      </c>
    </row>
    <row r="33" spans="1:11">
      <c r="A33" s="327"/>
      <c r="B33" s="317" t="s">
        <v>219</v>
      </c>
      <c r="C33" s="318">
        <v>672.58</v>
      </c>
      <c r="D33" s="315">
        <v>0</v>
      </c>
    </row>
    <row r="34" spans="1:11" ht="39" customHeight="1">
      <c r="A34" s="328"/>
      <c r="B34" s="317" t="s">
        <v>220</v>
      </c>
      <c r="C34" s="318">
        <v>112.31</v>
      </c>
      <c r="D34" s="315">
        <v>0</v>
      </c>
    </row>
    <row r="35" spans="1:11">
      <c r="A35" s="329"/>
      <c r="B35" s="313" t="s">
        <v>221</v>
      </c>
      <c r="C35" s="330">
        <f>SUM(C7+C12+C19+C26+C31)</f>
        <v>884185.38</v>
      </c>
      <c r="D35" s="315">
        <f>SUM(D7)</f>
        <v>0</v>
      </c>
    </row>
    <row r="36" spans="1:11">
      <c r="A36" s="331"/>
      <c r="B36" s="332"/>
      <c r="C36" s="331"/>
      <c r="D36" s="331"/>
    </row>
    <row r="37" spans="1:11">
      <c r="A37" s="331"/>
      <c r="B37" s="332"/>
      <c r="C37" s="331"/>
      <c r="D37" s="331"/>
    </row>
    <row r="38" spans="1:11" ht="44.25" customHeight="1"/>
    <row r="39" spans="1:11">
      <c r="A39" s="308" t="s">
        <v>183</v>
      </c>
      <c r="B39" s="254" t="s">
        <v>222</v>
      </c>
      <c r="C39" s="254"/>
      <c r="D39" s="254"/>
    </row>
    <row r="40" spans="1:11">
      <c r="A40" s="308"/>
      <c r="B40" s="308" t="s">
        <v>0</v>
      </c>
      <c r="C40" s="333"/>
      <c r="D40" s="310" t="s">
        <v>185</v>
      </c>
    </row>
    <row r="41" spans="1:11">
      <c r="A41" s="308"/>
      <c r="B41" s="308"/>
      <c r="C41" s="311" t="s">
        <v>186</v>
      </c>
      <c r="D41" s="312" t="s">
        <v>187</v>
      </c>
    </row>
    <row r="42" spans="1:11">
      <c r="A42" s="334" t="s">
        <v>188</v>
      </c>
      <c r="B42" s="317" t="s">
        <v>223</v>
      </c>
      <c r="C42" s="315">
        <f>SUM(C43:C44)</f>
        <v>675183.02</v>
      </c>
      <c r="D42" s="330">
        <f>SUM(D43:D44)</f>
        <v>612157.85</v>
      </c>
    </row>
    <row r="43" spans="1:11" ht="15" customHeight="1">
      <c r="A43" s="335"/>
      <c r="B43" s="336" t="s">
        <v>224</v>
      </c>
      <c r="C43" s="337">
        <v>444337.7</v>
      </c>
      <c r="D43" s="337">
        <v>444337.7</v>
      </c>
    </row>
    <row r="44" spans="1:11">
      <c r="A44" s="338"/>
      <c r="B44" s="336" t="s">
        <v>225</v>
      </c>
      <c r="C44" s="337">
        <v>230845.32</v>
      </c>
      <c r="D44" s="337">
        <v>167820.15</v>
      </c>
    </row>
    <row r="45" spans="1:11" ht="36">
      <c r="A45" s="339" t="s">
        <v>194</v>
      </c>
      <c r="B45" s="317" t="s">
        <v>226</v>
      </c>
      <c r="C45" s="315">
        <v>8026.54</v>
      </c>
      <c r="D45" s="330">
        <v>8026.54</v>
      </c>
    </row>
    <row r="46" spans="1:11" ht="43.5" customHeight="1">
      <c r="A46" s="339" t="s">
        <v>202</v>
      </c>
      <c r="B46" s="340" t="s">
        <v>227</v>
      </c>
      <c r="C46" s="315">
        <v>14076216.07</v>
      </c>
      <c r="D46" s="341"/>
    </row>
    <row r="47" spans="1:11">
      <c r="A47" s="334" t="s">
        <v>210</v>
      </c>
      <c r="B47" s="340" t="s">
        <v>228</v>
      </c>
      <c r="C47" s="342">
        <v>3271854.9</v>
      </c>
      <c r="D47" s="341"/>
    </row>
    <row r="48" spans="1:11" ht="36.75">
      <c r="A48" s="343" t="s">
        <v>216</v>
      </c>
      <c r="B48" s="340" t="s">
        <v>229</v>
      </c>
      <c r="C48" s="342">
        <v>8167.35</v>
      </c>
      <c r="D48" s="344"/>
      <c r="E48" s="345"/>
      <c r="F48" s="346"/>
      <c r="G48" s="346"/>
      <c r="H48" s="346"/>
      <c r="I48" s="347"/>
      <c r="J48" s="347"/>
      <c r="K48" s="347"/>
    </row>
    <row r="49" spans="1:8" ht="24.75">
      <c r="A49" s="343" t="s">
        <v>230</v>
      </c>
      <c r="B49" s="340" t="s">
        <v>231</v>
      </c>
      <c r="C49" s="342">
        <v>52686.26</v>
      </c>
      <c r="D49" s="344">
        <v>0</v>
      </c>
      <c r="F49" s="346"/>
      <c r="G49" s="346"/>
      <c r="H49" s="346"/>
    </row>
    <row r="50" spans="1:8">
      <c r="A50" s="343">
        <v>7</v>
      </c>
      <c r="B50" s="340" t="s">
        <v>232</v>
      </c>
      <c r="C50" s="342">
        <v>23.2</v>
      </c>
      <c r="D50" s="344"/>
      <c r="F50" s="346"/>
      <c r="G50" s="346"/>
      <c r="H50" s="346"/>
    </row>
    <row r="51" spans="1:8">
      <c r="A51" s="348"/>
      <c r="B51" s="349" t="s">
        <v>221</v>
      </c>
      <c r="C51" s="342">
        <f>SUM(C42+C45+C46+C47+C48+C49)</f>
        <v>18092134.140000004</v>
      </c>
      <c r="D51" s="342">
        <f>SUM(D42+D45+D48+D49)</f>
        <v>620184.39</v>
      </c>
    </row>
    <row r="53" spans="1:8" s="350" customFormat="1" ht="11.25">
      <c r="A53" s="350" t="s">
        <v>233</v>
      </c>
    </row>
  </sheetData>
  <mergeCells count="7">
    <mergeCell ref="A2:D2"/>
    <mergeCell ref="A4:A6"/>
    <mergeCell ref="B4:D4"/>
    <mergeCell ref="B5:B6"/>
    <mergeCell ref="A39:A41"/>
    <mergeCell ref="B39:D39"/>
    <mergeCell ref="B40:B41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Wydatki</vt:lpstr>
      <vt:lpstr>Zobowiązania, należności</vt:lpstr>
      <vt:lpstr>Wydatki!Tytuły_wydruku</vt:lpstr>
      <vt:lpstr>'Zobowiązania, należności'!Tytuły_wydruku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2017-08-22T09:19:25Z</dcterms:modified>
</cp:coreProperties>
</file>