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7830" tabRatio="742" firstSheet="3" activeTab="5"/>
  </bookViews>
  <sheets>
    <sheet name="branża drogowa" sheetId="1" r:id="rId1"/>
    <sheet name="branża sanitarna" sheetId="2" r:id="rId2"/>
    <sheet name="branża elektryczna (9-go Maja)" sheetId="3" r:id="rId3"/>
    <sheet name="sygnalizacja (9-go Maja)" sheetId="4" r:id="rId4"/>
    <sheet name="branża elektryczna (A.K.)" sheetId="5" r:id="rId5"/>
    <sheet name="sygnalizacja (A.K.)" sheetId="6" r:id="rId6"/>
    <sheet name="oświetlenie RONDO" sheetId="8" r:id="rId7"/>
  </sheets>
  <calcPr calcId="125725"/>
</workbook>
</file>

<file path=xl/calcChain.xml><?xml version="1.0" encoding="utf-8"?>
<calcChain xmlns="http://schemas.openxmlformats.org/spreadsheetml/2006/main">
  <c r="E18" i="6"/>
  <c r="E17"/>
  <c r="E16"/>
  <c r="E15"/>
  <c r="E14"/>
  <c r="E324" i="1"/>
  <c r="E327" l="1"/>
  <c r="E337"/>
  <c r="E338"/>
  <c r="E340"/>
  <c r="E147" l="1"/>
  <c r="E344" l="1"/>
  <c r="E263" l="1"/>
  <c r="E215" l="1"/>
  <c r="E206"/>
  <c r="E173"/>
  <c r="E169" l="1"/>
  <c r="E158" l="1"/>
  <c r="E156"/>
  <c r="E154" l="1"/>
  <c r="E146"/>
  <c r="E145"/>
  <c r="E144"/>
  <c r="E143"/>
  <c r="E141"/>
  <c r="E142"/>
  <c r="E125" l="1"/>
  <c r="E107"/>
  <c r="E106"/>
  <c r="E94"/>
  <c r="E86"/>
  <c r="E83"/>
  <c r="E82"/>
  <c r="E40"/>
  <c r="E30"/>
  <c r="E29"/>
  <c r="E31"/>
  <c r="E343" l="1"/>
  <c r="E207" l="1"/>
  <c r="E205"/>
  <c r="E204"/>
  <c r="E194"/>
  <c r="E202"/>
  <c r="E195"/>
  <c r="E166" l="1"/>
  <c r="E162"/>
  <c r="E161"/>
  <c r="E163"/>
  <c r="E164"/>
  <c r="E155" l="1"/>
  <c r="E152"/>
  <c r="E153"/>
  <c r="E151"/>
  <c r="E148"/>
  <c r="E85" l="1"/>
  <c r="E84"/>
  <c r="E28"/>
  <c r="E273" l="1"/>
  <c r="E262"/>
  <c r="E261"/>
  <c r="E260"/>
</calcChain>
</file>

<file path=xl/sharedStrings.xml><?xml version="1.0" encoding="utf-8"?>
<sst xmlns="http://schemas.openxmlformats.org/spreadsheetml/2006/main" count="2744" uniqueCount="799">
  <si>
    <t>Inwestor:</t>
  </si>
  <si>
    <t>Zadanie:</t>
  </si>
  <si>
    <t>L.p.</t>
  </si>
  <si>
    <t>Wyszczególnienie elementów rozliczeniowych</t>
  </si>
  <si>
    <t>J.m.</t>
  </si>
  <si>
    <t>Ilość</t>
  </si>
  <si>
    <t>Cena jedn. PLN</t>
  </si>
  <si>
    <t>x</t>
  </si>
  <si>
    <t>I. ROBOTY POMIAROWE PRZY LINIOWYCH ROBOTACH ZIEMNYCH</t>
  </si>
  <si>
    <t>Pomiary geodezyjne, wytyczenie  w terenie osi głównych, pomiary geodezyjne realizacyjne, sporządzanie dokumentacji powykonawczej, inwentaryzacji  i map geodezyjnych powykonawczych oraz pomiary kontrolne i sprawdzające</t>
  </si>
  <si>
    <t>km</t>
  </si>
  <si>
    <r>
      <t>m</t>
    </r>
    <r>
      <rPr>
        <vertAlign val="superscript"/>
        <sz val="10"/>
        <color rgb="FF000000"/>
        <rFont val="Arial CE"/>
        <charset val="238"/>
      </rPr>
      <t>2</t>
    </r>
  </si>
  <si>
    <t>szt.</t>
  </si>
  <si>
    <t>mb.</t>
  </si>
  <si>
    <t>IV. NAWIERZCHNIE</t>
  </si>
  <si>
    <t>IV. Nawierzchnie RAZEM</t>
  </si>
  <si>
    <t>V. ELEMENTY ULIC</t>
  </si>
  <si>
    <t>V. Elementy ulic RAZEM</t>
  </si>
  <si>
    <t>Wartość netto PLN</t>
  </si>
  <si>
    <t>Adres inwestycji:</t>
  </si>
  <si>
    <t>Powiat Gryfiński</t>
  </si>
  <si>
    <t>ul. Sprzymierzonych 4, 74-100 Gryfino</t>
  </si>
  <si>
    <t>Numer specyfikacji technicznej</t>
  </si>
  <si>
    <t>D-01.02.01</t>
  </si>
  <si>
    <t>Korytowanie terenu wraz z profilowaniem pod nawierzchnię jezdni i zjazdów gr. 25 cm z wywozem urobku na odkład Wykonawcy</t>
  </si>
  <si>
    <t>D-01.02.04</t>
  </si>
  <si>
    <t xml:space="preserve">Podbudowa z kruszywa łamanego # 0/31,5 mm, grubość warstwy po zagęszczeniu 15 cm 
w-wa konstrukcyjna zjazdów </t>
  </si>
  <si>
    <t>Podbudowa z kruszywa łamanego # 0/31,5 mm, grubość warstwy po zagęszczeniu 20 cm 
w-wa konstrukcyjna jezdni</t>
  </si>
  <si>
    <t>t</t>
  </si>
  <si>
    <t>D-01.02.02</t>
  </si>
  <si>
    <r>
      <t>m</t>
    </r>
    <r>
      <rPr>
        <vertAlign val="superscript"/>
        <sz val="10"/>
        <rFont val="Arial CE"/>
        <charset val="238"/>
      </rPr>
      <t>2</t>
    </r>
  </si>
  <si>
    <t>II. ROBOTY ROZBIÓRKOWE I PRZYGOTOWAWCZE</t>
  </si>
  <si>
    <t>II. Roboty rozbiórkowe i przygotowawcze RAZEM</t>
  </si>
  <si>
    <t xml:space="preserve">D-04.05.01 </t>
  </si>
  <si>
    <t>D-04.04.00
D-04.04.02</t>
  </si>
  <si>
    <t>D-05.03.05b</t>
  </si>
  <si>
    <t>D-05.03.26a</t>
  </si>
  <si>
    <t>Ułożenie siatki przeciwspękaniowej  do w-w bitumicznych. Wytrzymałość na rozciąganie 120 kN/m w poprzek i wzdłuż</t>
  </si>
  <si>
    <t>D-05.03.23</t>
  </si>
  <si>
    <t>D-08.01.01b</t>
  </si>
  <si>
    <t>D-09.01.01</t>
  </si>
  <si>
    <t>D-01.01.01</t>
  </si>
  <si>
    <r>
      <t>m</t>
    </r>
    <r>
      <rPr>
        <vertAlign val="superscript"/>
        <sz val="10"/>
        <color rgb="FF000000"/>
        <rFont val="Arial CE"/>
        <charset val="238"/>
      </rPr>
      <t>3</t>
    </r>
  </si>
  <si>
    <t>Ustawienie obrzeży betonowych o wymiarach 8x30 cm, na podsypce cementowo-piaskowej grub. 3cm.</t>
  </si>
  <si>
    <t xml:space="preserve">Plantowanie terenu -  wyplantowanie terenów zielonych z wykonaniem projektowanych spadków. Rozścielenie humusu gr. 10 cm wraz z obsianiem mieszanką traw </t>
  </si>
  <si>
    <t>Przebudowa ul. 9-Maja - Odcinek II - RAZEM</t>
  </si>
  <si>
    <t>Zdjęcie humusu grubości 15 cm z wywozem urobku na odkład w miejsce wybrane przez Wykonawce (część humusu do wykożystania na budowie)</t>
  </si>
  <si>
    <t>Rozbiórka (frezowanie) nawierzchni z betonu asfaltowego gr. 7cm. Destrukt bitumiczny stanowi własność Inwestora. W cenę rozbiórki należy wliczyć transportn na odległość do 5 km w miejsce wskazne przez Inwestora.</t>
  </si>
  <si>
    <t>Rozbiórka (frezowanie) podbudowy z betonu asfaltowego gr. 10 cm. Destrukt bitumiczny stanowi własność Inwestora. W cenę rozbiórki należy wliczyć transportn na odległość do 5 km w miejsce wskazne przez Inwestora.</t>
  </si>
  <si>
    <t>Nawierzchnia z betonowej kostki brukowej grub. 8cm koloru szarego, na podsypce cementowo-piaskowej grub. 3cm - chodniki. Krawędzie chodnika należy oznaczyć jednym rzędem kostki koloru czerwonego.</t>
  </si>
  <si>
    <t>Ustawienie krawężników betonowych o wymiarach 20x30 cm na podsypce cementowo-piaskowej z wykonaniem ławy betonowej klasy C12/15. W cenę krawężnika należy wliczyć ustawienie krawężników najazdowych o wym. 20x22x100 cm oraz krawężników skośnych o wym. 20x22/30x100 cm oraz krawężników łukowych.</t>
  </si>
  <si>
    <t>Posadowienie studzienek ściekowych ulicznych betonowych o śr. 500mm z osadnikiem i syfonem, kratkami ściekowymi żeliwnymi wraz z wykonaniem podsypki, zasypki, wymianą gruntu i pozostałymi towarzyszącymi robotami ziemnymi, odwodnieniem wykopów.</t>
  </si>
  <si>
    <t>Podbudowa z kruszywa łamanego # 0/31,5 mm, grubość warstwy po zagęszczeniu 20 cm 
w-wa konstrukcyjna jezdni oraz zjazdow</t>
  </si>
  <si>
    <t>D-04.01.01</t>
  </si>
  <si>
    <t>D-08.03.01</t>
  </si>
  <si>
    <t>Przykręcenie tarcz oznakowania pionowego</t>
  </si>
  <si>
    <t>Wykonanie koryta gr. 10 cm wraz  z porfilowaniem i zagęszczeniem podłoża pod konstrukcje choników oraz zabruków/wysp kanalizujących</t>
  </si>
  <si>
    <t>Podbudowa z kruszywa łamanego # 0/31,5 mm, grubość warstwy po zagęszczeniu 20 cm 
w-wa konstrukcyjna jezdni (dla nawierzchnii bitumicznej oraz kostki kamiennej) oraz zjazdow</t>
  </si>
  <si>
    <t>D-05.03.05a</t>
  </si>
  <si>
    <t>D-05.03.01</t>
  </si>
  <si>
    <t>D-08.01.02a</t>
  </si>
  <si>
    <t>Wykonanie koryta gr. 10 cm wraz  z porfilowaniem i zagęszczeniem podłoża pod konstrukcje choników, opasek oraz wysp kanalizujących o świetle krawężnika 12 cm</t>
  </si>
  <si>
    <t>Podbudowa z kruszywa łamanego # 0/31,5 mm, grubość warstwy po zagęszczeniu 20 cm 
w-wa konstrukcyjna  jezdni, parkingu, wysp kanalizujących o swietle 6cm  i zjazdów.</t>
  </si>
  <si>
    <t>Sadzenie drzew ozdobnych -  Wiśnia osobliwa 'Umbraculifera' w rozstawie co 5 m</t>
  </si>
  <si>
    <t>Rozbiórka (frezowanie) nawierzchni z mieszanek mineralno-bitumicznych o grub. 5 cm na odcinku od km 0+000,00 do km 0+205,25 wraz z wykonaniem wcinki w ul. Orląt Lwowskich. Destrukt bitumiczny stanowi własność Inwestora. W cenę rozbiórki należy wliczyć transportn na odległość do 5 km w miejsce wskazne przez Inwestora.</t>
  </si>
  <si>
    <t>Rozbiórka (frezowanie) nawierzchni z mieszanek mineralno-bitumicznych o grub. 11 cm na odcinku od km 0+205,25 do km 0+612,56. Destrukt bitumiczny stanowi własność Inwestora. W cenę rozbiórki należy wliczyć transportn na odległość do 5 km w miejsce wskazne przez Inwestora.</t>
  </si>
  <si>
    <t>Rozbiórka istniejącej podbudowy -  stabilizacja gruntu cementem oraz popiołami o łącznej grub. 15 cm wraz zwywozem urobku na odkład Wykonawcy</t>
  </si>
  <si>
    <t>Wykonanie wykopów z transportem urobku w miejsce wybrane przez Wykonawcę (odkład Wykonawcy)</t>
  </si>
  <si>
    <r>
      <t>m</t>
    </r>
    <r>
      <rPr>
        <vertAlign val="superscript"/>
        <sz val="10"/>
        <rFont val="Arial CE"/>
        <charset val="238"/>
      </rPr>
      <t>3</t>
    </r>
  </si>
  <si>
    <t>Wykonanie nasypów z zagęszczeniem z gruntu pozyskanego z dokopu (dowóz materiału).</t>
  </si>
  <si>
    <t xml:space="preserve">Profilowanie i zagęszczanie podłoża pod warstwy konstrukcyjne nawierzchni </t>
  </si>
  <si>
    <t>Podbudowa zasadnicza z bet. asfaltowego (AC22P) KR 3-4 gr. 7 cm (jezdnia) wraz z oczyszczeniem i skropieniem emulsją asfaltową. Warstwa konstrukcyjna jezdni na odcinku od km 0+205,25 do km 0+612,56.</t>
  </si>
  <si>
    <t>Warstwa ścieralna z AC 11S KR 3-4 o gr. 4 cm wraz z oczyszczeniem i skropieniem emulsją asfaltową. Warstwa konstrukcyjna jezdni na odcinku od km 0+000,00 do km  0+612,56.</t>
  </si>
  <si>
    <t>Nawierzchnia chodnika z kostki brukowej betonowej grubości 8 cm (kolor szary) na podsypce cementowo-piaskowej gr. 3 cm. Krawędzie chodnika należy odciąć obustronnie jednym rzędem kostki koloru czerwonego.</t>
  </si>
  <si>
    <t>Ustawienie krawężnika betonowego  o wymiarach 20x30 cm na podsypce cementowo-piaskowej z wykonaniem ławy betonowej klasy C12/15. W cenę krawężnika należy wliczyć ustawienie krawężników najazdowych o wym. 20x22x100 cm oraz krawężników skośnych o wym. 20x22/30x100 cm.</t>
  </si>
  <si>
    <t>Regulacja pionowa istniejących studzienek dla kratek ściekowych ulicznych.</t>
  </si>
  <si>
    <t>III. PODBUDOWY</t>
  </si>
  <si>
    <t>III. Podbudowy RAZEM</t>
  </si>
  <si>
    <t>VIII. STAŁA ORGANIZACHA RUCHU DROGOWEGO</t>
  </si>
  <si>
    <t>VIII. Stała organizacja ruchu drogowego RAZEM</t>
  </si>
  <si>
    <t>I. Roboty pomiarowe przy liniowych robotach ziemnych RAZEM</t>
  </si>
  <si>
    <t>Ustawienie urządzeń bezpieczeństwa (barierki U12-b). Barierki należy stosowac z wypełnieniem ażurowym pionowym na całej jej wysokości.</t>
  </si>
  <si>
    <t>Ustawienie krawężnika betonowego  o wymiarach 15x30 cm na podsypce cementowo-piaskowej z wykonaniem ławy betonowej klasy C12/15. W cenę krawężnika należy wliczyć ustawienie krawężników najazdowych o wym. 15x22x100 cm oraz krawężników skośnych o wym. 15x22/30x100 cm.</t>
  </si>
  <si>
    <t>Przebudowa drogi tranzytowej w mieście Gryfino</t>
  </si>
  <si>
    <t>PRZEDMIAR ROBÓT</t>
  </si>
  <si>
    <t>Rozbiórka barier stalowych U-12b (bariery należy wywieźć na miejsce wskazane przez Iwestora na odległość do 3 km)</t>
  </si>
  <si>
    <t>Rozbiórka tablic oznakowania pionowego (tablice należy wywieźć na miejsce wskazane przez Iwestora na odległość do 3 km)</t>
  </si>
  <si>
    <t>Rozbiórka słuków oznakowania pionowego (słupki należy wywieźć na miejsce wskazane przez Iwestora na odległość do 3 km)</t>
  </si>
  <si>
    <t>Wykonanie koryta gr. 25 cm wraz  z porfilowaniem i zagęszczeniem podłoża pod konstrukcje jezdni i zjazdów. W cenę należy wliczyć wywóz urobku ziemnego na odkład Wykonawcy.</t>
  </si>
  <si>
    <t>Wykonanie koryta gr. 10 cm wraz  z porfilowaniem i zagęszczeniem podłoża pod konstrukcje choników. W cenę należy wliczyć wywóz urobku ziemnego na odkład Wykonawcy.</t>
  </si>
  <si>
    <t>Wykonanie podbudowy z kruszywa stabilizowanego cementem o wytrzymałości Rm=2,5 MPa, grubość warstwy po zagęszczeniu 15 cm - w-wa konstrukcyjna jezdni i zjazdów. Dowóz z wytwórni.</t>
  </si>
  <si>
    <t>Wykonanie podbudowy z kruszywa stabilizowanego cementem o wytrzymałości Rm=1,5 MPa, grubość warstwy po zagęszczeniu 10 cm - w-wa konstrukcyjna chodników. Dowóz z wytwórni.</t>
  </si>
  <si>
    <t>Podbudowa z betonu asfaltowego, AC22P, KR 3-4, grubość po zagęszcz. 7 cm, wraz z oczyszczeniem i skropieniem nawierzchni emulsją asfaltową - w-wa konstrukcyjna jezdni bitumicznych.</t>
  </si>
  <si>
    <t>Warstwa wiążąca z betonu asfaltowego, AC16W, KR 3-4, grubość po zagęszcz. 6 cm, wraz z oczyszczeniem i skropieniem nawierzchni emulsją asfaltową - w-wa konstrukcyjna jezdni bitumicznych.</t>
  </si>
  <si>
    <t>Warstwa ścieralna z betonu asfaltowego, AC11S KR 3-4, grubość po zagęszcz. 4 cm, wraz z oczyszczeniem i skropieniem nawierzchni emulsją asfaltową- w-wa konstrukcyjna jezdni bitumicznych.</t>
  </si>
  <si>
    <t xml:space="preserve">Nawierzchnia z betonowej kostki brukowej grub. 8 cm koloru grafitowego, na podsypce cementowo-piaskowej grub. 5 cm - zjazdy. Zakłada się nawierzchnię zjazdów w ciągu chodnika wykonać z przejściem płynnym wyznaczonym kolorem kostki (tzn. bez zamknięcia krawężnikiem). </t>
  </si>
  <si>
    <t>Nawierzchnia z betonowej kostki brukowej grub. 8 cm koloru szarego, na podsypce cementowo-piaskowej grub. 3 cm - chodniki. Krawędzie chodnika należy oznaczyć jednym rzędem kostki koloru czerwonego.</t>
  </si>
  <si>
    <t>Ustawienie krawężników betonowych o wymiarach 20x30 cm na podsypce cementowo-piaskowej z wykonaniem ławy betonowej z oporem - klasy C12/15. W cenę krawężnika należy wliczyć ustawienie krawężników najazdowych o wym. 20x22x100 cm, krawężników skośnych o wym. 20x22/30x100 cm oraz krawężników łukowych.</t>
  </si>
  <si>
    <t>Regulacja pionowa studni teletechnicznych wraz z wymianą pokryw i ram na nowe.</t>
  </si>
  <si>
    <t>D-03.02.01a</t>
  </si>
  <si>
    <t>Przebudowa isntniejących studni rewizyjnych poprzez wymianę włazu kanałowego na właz samopoziomujący „pływający”, wraz z zastosowaniem pierścienia tłumiącego, regulacji wysokościowej przy użyciu krążków betonowych lub materiałów sztucznych włazu studni kanalizacyjnej. Materiał o przeznaczeniu pod ruch bardzo intensywny (klasa D400).</t>
  </si>
  <si>
    <t>Przykręcenie tarcz oznakowania pionowego.</t>
  </si>
  <si>
    <t>Mocowanie wysięgników na sygnalizatorach.</t>
  </si>
  <si>
    <t>Ustawienie słupków z rur stalowych,ocynkowanych fi 60 mm - oznakowania pionowego.</t>
  </si>
  <si>
    <t xml:space="preserve">Oznakowanie poziome - chemoutwardzalne. </t>
  </si>
  <si>
    <t>Ustawienie urządzeń bezpieczeństwa - barierki U-12b. Barierki należy stosować z wypełnieniem ażurowym, pionowym na całej wysokości.</t>
  </si>
  <si>
    <t>D-07.02.01</t>
  </si>
  <si>
    <t>D-07.01.01</t>
  </si>
  <si>
    <t>D-07.06.02</t>
  </si>
  <si>
    <t>Przebudowa ul. Armii Krajowej na odcinku od skrzyzowania z ul. Łużycką - odcinek I - od 0+000 km do 0+052,88 km</t>
  </si>
  <si>
    <t>Przebudowa ul. Armii Krajowej na odcinku od skrzyzowania z ul. Łużycką - odcinek I - od 0+000 km do 0+052,88 km RAZEM</t>
  </si>
  <si>
    <t>Przebudowa ul. Armii Krajowej - odcinek II - od 0+000 km do 0+170,05 km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</si>
  <si>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</si>
  <si>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</si>
  <si>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</si>
  <si>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</si>
  <si>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</si>
  <si>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</si>
  <si>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</si>
  <si>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</si>
  <si>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</si>
  <si>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</si>
  <si>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</si>
  <si>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</si>
  <si>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</si>
  <si>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</si>
  <si>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Rozbiórka (frezowanie) nawierzchni z betonu asfaltowego gr. 3cm. Destrukt bitumiczny stanowi własność Inwestora. W cenę rozbiórki należy wliczyć transportn na odległość do 5 km w miejsce wskazne przez Inwestora.</t>
  </si>
  <si>
    <t>Wykonanie podbudowy z kruszywa stabilizowanego cementem o wytrzymałości Rm=1,5 MPa, grubość warstwy po zagęszczeniu 10 cm - w-wa konstrukcyjna chodników, zabruków i ścieżki rowerowej.</t>
  </si>
  <si>
    <t>51.</t>
  </si>
  <si>
    <t>52.</t>
  </si>
  <si>
    <t>53.</t>
  </si>
  <si>
    <t>54.</t>
  </si>
  <si>
    <t>55.</t>
  </si>
  <si>
    <t>56.</t>
  </si>
  <si>
    <t>57.</t>
  </si>
  <si>
    <t>Wykonanie podbudowy z kruszywa stabilizowanego cementem o wytrzymałości Rm=2,5 MPa, grubość warstwy po zagęszczeniu 15 cm - w-wa konstrukcyjna jezdni i zjazdów .</t>
  </si>
  <si>
    <t>Podbudowa z betonu asfaltowego AC22P, KR 3-4, grubość po zagęszcz. 7 cm, wraz z oczyszczeniem i skropieniem nawierzchni emulsją asfaltową - w-wa konstrukcyjna jezdni bitumicznych.</t>
  </si>
  <si>
    <t>Warstwa wiążąca z betonu asfaltosego AC16W, KR 3-4, grubość po zagęszcz. 6 cm, wraz z oczyszczeniem i skropieniem nawierzchni emulsją asfaltową - w-wa konstrukcyjna jezdni bitumicznych.</t>
  </si>
  <si>
    <t>Warstwa ścieralna z betonu asfaltowego AC11S, KR 3-4 - warstwa ścieralna asfaltowa - grubość po zagęszcz. 4 cm, wraz z oczyszczeniem i skropieniem nawierzchni emulsją asfaltową- w-wa konstrukcyjna jezdni bitumicznych.</t>
  </si>
  <si>
    <t>Warstwa wiążąca z betonu asfaltosego AC11W, KR 1-2, grubość po zagęszcz. 4 cm, wraz z oczyszczeniem i skropieniem nawierzchni emulsją asfaltową- w-wa konstrukcyjna ścieżki rowerowej.</t>
  </si>
  <si>
    <t>Warstwa ścieralna z betonu asfaltowego AC8S, KR 1-2, grubość po zagęszcz. 3 cm, wraz z oczyszczeniem i skropieniem nawierzchni emulsją asfaltową- w-wa konstrukcyjna ścieżki rowerowej.</t>
  </si>
  <si>
    <t>Regulacja pionowa studni teletechnicznych wraz z wymianą uszkodzonych pokryw i ram na nowe.</t>
  </si>
  <si>
    <t>Plantowanie terenu -  wyplantowanie terenów zielonych z wykonaniem projektowanych spadków. Rozścielenie humusu gr. 10 cm wraz z obsianiem mieszanką traw.</t>
  </si>
  <si>
    <t>Regulacja pionowa studzienek dla zaworów wodociągowych i gazowych</t>
  </si>
  <si>
    <t>VI. ROBOTY WYKOŃCZENIOWE i TOWARZYSZĄCE</t>
  </si>
  <si>
    <t>VII. STAŁA ORGANIZACHA RUCHU DROGOWEGO</t>
  </si>
  <si>
    <t>VI. Roboty wykończeniowe i towarzyszące RAZEM</t>
  </si>
  <si>
    <t>VII. Stała organizacja ruchu drogowego RAZEM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</si>
  <si>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</si>
  <si>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</si>
  <si>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</si>
  <si>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</si>
  <si>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</si>
  <si>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</si>
  <si>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</si>
  <si>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</si>
  <si>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</si>
  <si>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</si>
  <si>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</si>
  <si>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</si>
  <si>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</si>
  <si>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</si>
  <si>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</si>
  <si>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</si>
  <si>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</si>
  <si>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Przebudowa ul. Armii Krajowej - odcinek II - od 0+000 km do 0+170,05 km RAZEM</t>
  </si>
  <si>
    <t>75.</t>
  </si>
  <si>
    <t>Ustawienie bramownicy z rur stalowych,ocynkowanych fi 60 mm (słupków z wysięgnikami)</t>
  </si>
  <si>
    <t>Przebudowa ul. Armii Krajowej - odcinek III - przebudowa skrzyżowania typu RONDO</t>
  </si>
  <si>
    <t>Rozbiórka istniejącej podbudowy stanowiącej na przemian kostkę kamienną 15/17, kruszywo, piaskowiec, gruz ceglany, żużel hutniczy, destrukt betonowy o grubości 20 cm. Wywóz gruzu budowlanego na odkład Wykonawcy.</t>
  </si>
  <si>
    <t>Wykonanie koryta gr. 20 cm wraz  z porfilowaniem i zagęszczeniem podłoża pod konstrukcje ścieżki rowerowej. W cenę należy wliczyć wywóz urobku ziemnego na odkład Wykonawcy.</t>
  </si>
  <si>
    <t>Wykonanie koryta gr. 10 cm wraz  z porfilowaniem i zagęszczeniem podłoża pod konstrukcje choników oraz zabruków.  W cenę należy wliczyć wywóz urobku ziemnego na odkład Wykonawcy.</t>
  </si>
  <si>
    <t>Rozbiórka istniejącej podbudowy stanowiącej na przemian kostkę kamienną 15/17, kruszywo, piaskowiec, gruz ceglany, żużel hutniczy, destrukt betonowy o grubości do 20 cm. Wywóz gruzu budowlanego na odkład Wykonawcy.</t>
  </si>
  <si>
    <t>Wykonanie koryta gr. 25 cm wraz  z porfilowaniem i zagęszczeniem podłoża pod konstrukcje jezdni (dla nawierzchnii bitumicznej oraz kostki kamiennej), zjazdów.</t>
  </si>
  <si>
    <t>Wykonanie koryta gr. 20 cm wraz  z porfilowaniem i zagęszczeniem podłoża pod konstrukcje  ścieżki rowerowej.</t>
  </si>
  <si>
    <t>Wykonanie podbudowy z kruszywa stabilizowanego cementem o wytrzymałości Rm=2,5 MPa, grubość warstwy po zagęszczeniu 15 cm - w-wa konstrukcyjna jezdni (dla nawierzchnii bitumicznej oraz kostki kamiennej) i zjazdów 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</si>
  <si>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</si>
  <si>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</si>
  <si>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</si>
  <si>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</si>
  <si>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</si>
  <si>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</si>
  <si>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</si>
  <si>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</si>
  <si>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</si>
  <si>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</si>
  <si>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</si>
  <si>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</si>
  <si>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</si>
  <si>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</si>
  <si>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</si>
  <si>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</si>
  <si>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</si>
  <si>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</si>
  <si>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</si>
  <si>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</si>
  <si>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</si>
  <si>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</si>
  <si>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</si>
  <si>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</si>
  <si>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</si>
  <si>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</si>
  <si>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</si>
  <si>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</si>
  <si>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</si>
  <si>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</si>
  <si>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</si>
  <si>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</si>
  <si>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</si>
  <si>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</si>
  <si>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</si>
  <si>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</si>
  <si>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</si>
  <si>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</si>
  <si>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</si>
  <si>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116.</t>
  </si>
  <si>
    <t>119.</t>
  </si>
  <si>
    <t>120.</t>
  </si>
  <si>
    <t>121.</t>
  </si>
  <si>
    <t>122.</t>
  </si>
  <si>
    <t>123.</t>
  </si>
  <si>
    <t>124.</t>
  </si>
  <si>
    <t>Przebudowa ul. Armii Krajowej - odcinek III - przebudowa skrzyżowania typu RONDO - RAZEM</t>
  </si>
  <si>
    <t>Ustawienie krawężników betonowych o wymiarach 20x30 cm na podsypce cementowo-piaskowej z wykonaniem ławy betonowej z oporem klasy C12/15. W cenę krawężnika należy wliczyć ustawienie krawężników najazdowych o wym. 20x22x100 cm oraz krawężników skośnych o wym. 20x22/30x100 cm oraz krawężników łukowych.</t>
  </si>
  <si>
    <t>Ustawienie krawężników kamiennych o wymiarach 20x30 cm na podsypce cementowo-piaskowej z wykonaniem ławy betonowej z oporem klasy C12/15. W cenę krawężnika należy wliczyć ustawienie krawężników najazdowych o wym. 20x22x100 cm oraz krawężników skośnych o wym. 20x22/30x100 cm oraz krawężników łukowych.</t>
  </si>
  <si>
    <t>Ustawienie krawężników kamiennych o wymiarach 15x30 cm na podsypce cementowo-piaskowej z wykonaniem ławy betonowej z oporem klasy C12/15. W cenę krawężnika należy wliczyć ustawienie krawężników łukowych.</t>
  </si>
  <si>
    <t>Ustawienie oporników/krawężników betonowych bez skosuów wymiarach 15x30 cm na podsypce cementowo-piaskowej z wykonaniem ławy betonowej z oporem klasy C12/15. W cenę krawężnika należy wliczyć ustawienie krawężników krawężników łukowych.</t>
  </si>
  <si>
    <t xml:space="preserve">Umocnienie skarpy poprzez ułożenie geokraty h=10 cm wraz z geowłókniną. </t>
  </si>
  <si>
    <t>VI.  Roboty wykończeniowe i towarzyszące RAZEM</t>
  </si>
  <si>
    <t>Regulacja pionowa studni rewizyjnych</t>
  </si>
  <si>
    <t>Przebudowa hydrantu. (Regulacja sytuacyjno-wysokościowa istniejącego hydrantu)</t>
  </si>
  <si>
    <t>Przebudowa ul. 9-Maja - odcinek I - od skrzyżowania z ul. Kolejową do skrzyżowania z ul. Armii Krajowej</t>
  </si>
  <si>
    <t>Wykonanie koryta gr. 25 cm wraz  z porfilowaniem i zagęszczeniem podłoża pod konstrukcje jezdni, zjazdów oraz wysp kanalizujących o świetle krawężnika 6cm. W cenę należy wliczyć wywóz urobku ziemnego na odkład Wykonawcy.</t>
  </si>
  <si>
    <t>Wykonanie koryta gr. 40 cm wraz  z porfilowaniem i zagęszczeniem podłoża pod konstrukcje miejsc postojowych. W cenę należy wliczyć wywóz urobku ziemnego na odkład Wykonawcy.</t>
  </si>
  <si>
    <t>Wykonanie podbudowy z kruszywa stabilizowanego cementem o wytrzymałości Rm=1,5 MPa, grubość warstwy po zagęszczeniu 10 cm - w-wa konstrukcyjna chodników, opasek oraz wysp kanalizujących o świetle krawężnika 12 cm</t>
  </si>
  <si>
    <t>Wykonanie podbudowy z kruszywa stabilizowanego cementem o wytrzymałości Rm=2,5 MPa, grubość warstwy po zagęszczeniu 15 cm - w-wa konstrukcyjna jezdni, parkingu, wysp kanalizujących o swietle 6cm  i zjazdów.</t>
  </si>
  <si>
    <t>Nawierzchnie z kostki brukowej betonowej grub. 8 cm (kolor - grafit) na podsypce cementowo-piaskowej gr. 5 cm - nawierzchnia projektowanych zjazdów do indywidualnych posesji. Zakłada się nawierzchnię zjazdów w ciągu chodnika wykonać z przejściem płynnym wyznaczonym kolorem kostki (tzn. bez zamknięcia krawężnikiem)</t>
  </si>
  <si>
    <t>Nawierzchnia zabruków z kostki kamiennej h=8/11 cm ( materiał Inwestora) na podsypce cementowo-piaskowej gr. 5 cm, zamiałowanej miałem kamiennym 0-5 mm</t>
  </si>
  <si>
    <t>Ustawienie krawężników kamiennych o wymiarach 20x30 cm na podsypce cementowo-piaskowej z wykonaniem ławy betonowej z oporem klasy C12/15. W cenę krawężnika należy wliczyć ustawienie krawężników skośnych o wym. 20x22/30x100 cm oraz krawężników łukowych - wyspy kanalizujące</t>
  </si>
  <si>
    <t>Ustawienie krawężników betonowych o wymiarach 15x30 cm na podsypce cementowo-piaskowej z wykonaniem ławy betonowej z oporem klasy C12/15. W cenę krawężnika należy wliczyć ustawienie krawężników łukowych</t>
  </si>
  <si>
    <t>Mocowanie wysięgników na sygnalizatorach</t>
  </si>
  <si>
    <t>Przebudowa ul. 9-Maja - odcinek I - od skrzyżowania z ul. Kolejową do skrzyżowania z ul. Armii Krajowej - RAZEM</t>
  </si>
  <si>
    <t>Przebudowa ul. 9-Maja - odcinek II - od skrzyżowania z al. Wojska Polskiego do skrzyżowania z ul. Kolejową</t>
  </si>
  <si>
    <t xml:space="preserve">Zdjęcie humusu grubości 15 cm z wywozem urobku na odkład w miejsce wybrane przez Wykonawce (część humusu do wykożystania na budowie) </t>
  </si>
  <si>
    <t>Rozbiórka (frezowanie) nawierzchni z betonu asfaltowego gr. 3 cm. Destrukt bitumiczny stanowi własność Inwestora. W cenę rozbiórki należy wliczyć transportn na odległość do 5 km w miejsce wskazne przez Inwestora.</t>
  </si>
  <si>
    <t>Rozbiórka (frezowanie) nawierzchni z betonu asfaltowego gr. 10 cm. Destrukt bitumiczny stanowi własność Inwestora. W cenę rozbiórki należy wliczyć transportn na odległość do 5 km w miejsce wskazne przez Inwestora.</t>
  </si>
  <si>
    <t>Nawierzchnia z kostki kamiennej h=15/17 cm, nowa, na podsypce cementowo-piaskowej gr. 5 cm, spoinowanej mieszaniną żywic z piaskiem kwarcowym dla nawierzchni jezdnych o ciężkim obciążeniu ruchem. W świetle krawężnika h=6 cm.</t>
  </si>
  <si>
    <t>Rozbiórka podbudowy z tłucznia kamiennego grubości 15 cm. Wywóz gruzu budowlanego na odkład Wykonawcy.</t>
  </si>
  <si>
    <t>Profilowanie koryta wraz z zagęszczeniem podłoża pod konstrukcje chodników i opaski jezdni.</t>
  </si>
  <si>
    <t>Wykonanie podbudowy z kruszywa stabilizowanego cementem o wytrzymałości Rm=1,5 MPa, grubość warstwy po zagęszczeniu 10 cm - w-wa konstrukcyjna chodników i opaski jezdni.</t>
  </si>
  <si>
    <t xml:space="preserve">Wykonanie podbudowy z kruszywa stabilizowanego cementem o wytrzymałości Rm=2,5 MPa, grubość warstwy po zagęszczeniu 15 cm - w-wa konstrukcyjna jezdni i zjazdów </t>
  </si>
  <si>
    <r>
      <t>Warstwa wyrównawczo-wiążąca z betonu asfaltowego AC16W, KR3-4 przy założeniu ilości średnio 150 kg/m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  <family val="2"/>
        <charset val="238"/>
      </rPr>
      <t>, wraz z oczyszczeniem i skropieniem nawierzchni emulsją asfaltową - w-wa konstrukcyjna jezdni bitumicznych.</t>
    </r>
  </si>
  <si>
    <t>Przełożenie nawierzchni z betonowej kostki brukowej grub. 8 cm koloru szarego, na podsypce cementowo-piaskowej grub. 5 cm</t>
  </si>
  <si>
    <t>Nawierzchnia opaski z płytek 50x50x7 cm na podsypce cem-piask. 3cm</t>
  </si>
  <si>
    <t>Renowacja ogrodzenia stalowego (km 0+000–0+200; km 0+254–366). Prace polegają na uzupełnieniu brakujących elementów fundamentu oraz elementów stalowych. Ogrodzenie należy wypionować, oczyścić, odmalować (zabezpieczyć przed korozją).</t>
  </si>
  <si>
    <t>Regulacja pionowa hydrantu podziemnego wraz z wymianą skrzynki.</t>
  </si>
  <si>
    <t>Posadowienie studni rewizyjnych z kregów betonowych Ø 1200mm, gotowymi przejściami - tulejami rurowymi dla rur przewodowych, z włazem żeliwnym wypełnionym bet. i wkładką tłumiącą, wraz z wykonaniem podsypki, zasypki, wymianą gruntu i pozostałymi towarzyszącymi robotami ziemnymi. Urobek ziemny pochodzący z wykopu Wykonawca wywiezie na odkład Wykonawcy.</t>
  </si>
  <si>
    <t>Nawierzchnia z kostki kamiennej h=15/17 cm (kostka nowa) na podsypce cementowo-piaskowej gr. 5 cm, spoinowanej mieszaniną żywic z piaskiem kwarcowym dla nawierzchni jezdnych o ciężkim obciążeniu ruchem.</t>
  </si>
  <si>
    <t>Przebudowa ul. Pomorskiej na odcinku od skrzyżowania z al. Wojska Polskiego do skrzyzowania z ul. Hugo Kołłątaja</t>
  </si>
  <si>
    <t>Nawierzchnia zjazdu, parkingu z kostki brukowej betonowej grubości 8 cm (kolor grafitowy)  na podsypce cementowo-piaskowej gr. 5 cm. Miejsca postojowe rozdzielić kostką koloru czerwonego.</t>
  </si>
  <si>
    <t>Ściek przykrawężnikowy z dwóch rzędów kostki kamiennej 8/11 (materiał Inwestora) na ławie betonowej C-12/15. Spoiny wypełnić miałem kamiennym 0-5 mm.</t>
  </si>
  <si>
    <t>Przebudowa studzienek ściekowych ulicznych betonowych o śr. 500mm z osadnikiem i syfonem, kratkami ściekowymi żeliwnymi wraz z robotami rozbiórkowymi wykonaniem podsypki, zasypki, wymianą gruntu i pozostałymi towarzyszącymi robotami ziemnymi, odwodnieniem wykopów.</t>
  </si>
  <si>
    <t>Przebudowa drogi tranzytowej w mieście Gryfino - branża drogowa</t>
  </si>
  <si>
    <t>Przebudowa drogi tranzytowej w mieście Gryfino - branża drogowa 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</si>
  <si>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</si>
  <si>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</si>
  <si>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</si>
  <si>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</si>
  <si>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</si>
  <si>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</si>
  <si>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</si>
  <si>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</si>
  <si>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</si>
  <si>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</si>
  <si>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</si>
  <si>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</si>
  <si>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</si>
  <si>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</si>
  <si>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</si>
  <si>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</si>
  <si>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</si>
  <si>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</si>
  <si>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</si>
  <si>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</si>
  <si>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</si>
  <si>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</si>
  <si>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</si>
  <si>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</si>
  <si>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</si>
  <si>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</si>
  <si>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</si>
  <si>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</si>
  <si>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</si>
  <si>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</si>
  <si>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</si>
  <si>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</si>
  <si>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</si>
  <si>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</si>
  <si>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</si>
  <si>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</si>
  <si>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115.</t>
  </si>
  <si>
    <t>117.</t>
  </si>
  <si>
    <t>118.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</si>
  <si>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</si>
  <si>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</si>
  <si>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</si>
  <si>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</si>
  <si>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</si>
  <si>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</si>
  <si>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</si>
  <si>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</si>
  <si>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</si>
  <si>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</si>
  <si>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</si>
  <si>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</si>
  <si>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</si>
  <si>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</si>
  <si>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</si>
  <si>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</si>
  <si>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</si>
  <si>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</si>
  <si>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</si>
  <si>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</si>
  <si>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</si>
  <si>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</si>
  <si>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</si>
  <si>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</si>
  <si>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</si>
  <si>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</si>
  <si>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</si>
  <si>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</si>
  <si>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</si>
  <si>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</si>
  <si>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</si>
  <si>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</si>
  <si>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</si>
  <si>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</si>
  <si>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</si>
  <si>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</si>
  <si>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</si>
  <si>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</si>
  <si>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</si>
  <si>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</si>
  <si>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</si>
  <si>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</si>
  <si>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</si>
  <si>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</si>
  <si>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</si>
  <si>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</si>
  <si>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</si>
  <si>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</si>
  <si>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</si>
  <si>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</si>
  <si>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</si>
  <si>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</si>
  <si>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</si>
  <si>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</si>
  <si>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</si>
  <si>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</si>
  <si>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</si>
  <si>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</si>
  <si>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</si>
  <si>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</si>
  <si>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</si>
  <si>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</si>
  <si>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</si>
  <si>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</si>
  <si>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</si>
  <si>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</si>
  <si>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</si>
  <si>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</si>
  <si>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</si>
  <si>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</si>
  <si>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</si>
  <si>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</si>
  <si>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</si>
  <si>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</si>
  <si>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</si>
  <si>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</si>
  <si>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</si>
  <si>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</si>
  <si>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</si>
  <si>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</si>
  <si>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</si>
  <si>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</si>
  <si>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</si>
  <si>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</si>
  <si>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</si>
  <si>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</si>
  <si>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</si>
  <si>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</si>
  <si>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</si>
  <si>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</si>
  <si>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</si>
  <si>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</si>
  <si>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</si>
  <si>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</si>
  <si>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</si>
  <si>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</si>
  <si>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</si>
  <si>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</si>
  <si>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</si>
  <si>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</si>
  <si>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</si>
  <si>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</si>
  <si>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</si>
  <si>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</si>
  <si>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</si>
  <si>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</si>
  <si>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</si>
  <si>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</si>
  <si>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</si>
  <si>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</si>
  <si>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</si>
  <si>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</si>
  <si>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</si>
  <si>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</si>
  <si>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</si>
  <si>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</si>
  <si>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</si>
  <si>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</si>
  <si>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</si>
  <si>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Działka ewidencyjna nr 265, 270 obręb Gryfino 3, nr 2/1, 1/32, 38, 48/73, 50, 51/2 obręb Gryfino 4, Działka ewidencyjna nr 159/1, 163/1, 267/3 oraz 456 w miejscowości Gryfino 2</t>
  </si>
  <si>
    <t>D-08.05.01</t>
  </si>
  <si>
    <t>Ułożenie siatki przeciwspękaniowej  do w-w bitumicznych. Wytrzymałość na rozciąganie 120 kN/m w poprzek i wzdłuż. Na odcinku jezdni od km 0+000,00 do km 0+205,25.</t>
  </si>
  <si>
    <t>D-02.00.01
D-02.01.01</t>
  </si>
  <si>
    <t>Renowacja muru betonowego (km 0+200–km 0+254). Prace polegają na oczyszczeniu, odmalowaniu, zabezpieczeniu przed korozją włączając w to elementy drewniane ułożone na górnej części muru / ogrodzenia.</t>
  </si>
  <si>
    <t>D-07.06.01a</t>
  </si>
  <si>
    <t>D-02.00.01
D-02.03.01</t>
  </si>
  <si>
    <t>D-08.05.03</t>
  </si>
  <si>
    <t>D-06.01.01</t>
  </si>
  <si>
    <t>Podbudowa z kruszywa łamanego # 0/31,5 mm, grubość warstwy po zagęszczeniu 10 cm 
w-wa konstrukcyjna ścieżki rowerowej</t>
  </si>
  <si>
    <t>244.</t>
  </si>
  <si>
    <t>245.</t>
  </si>
  <si>
    <t>246.</t>
  </si>
  <si>
    <t>247.</t>
  </si>
  <si>
    <t>248.</t>
  </si>
  <si>
    <t>Nawierzchnia zabruków oraz miejsc postojowych z kostki kamiennej h=8/11 cm ( materiał Inwestora) na podsypce cementowo-piaskowej gr. 5 cm, zamiałowanej miałem kamiennym 0-5 mm. Miejsca postojowe należy odzielić dwoma rzędami kostki betonowej koloru czerwonego.</t>
  </si>
  <si>
    <t>Nawierzchnia z kostki kamiennej nieregularnej h=15/17 cm, (materiał Inwestora), na podsypce cementowo-piaskowej gr. 5 cm, spoinowanej mieszaniną żywic z piaskiem kwarcowym dla nawierzchni jezdnych o ciężkim obciążeniu ruchem. Zatoka autobusowa</t>
  </si>
  <si>
    <t>Nawierzchnia z kostki kamiennej h=15/17 cm, (kostka nowa), na podsypce cementowo-piaskowej gr. 5 cm, spoinowanej mieszaniną żywic z piaskiem kwarcowym dla nawierzchni jezdnych o ciężkim obciążeniu ruchem. Zabruk skrzyżowania.</t>
  </si>
  <si>
    <t>Podbudowa z kruszyw łamanych # 0/31,5 mm, gr. 20 cm.  Warstwa konstrukcyjna jezdni bitumicznej, miejsc postojowych.</t>
  </si>
  <si>
    <t>Posadowienie studni rewizyjnych z kregów betonowych Ø 1200mm z gotowymi przejściami - tulejami rurowymi dla rur przewodowych, włazem samopoziomującym „pływającym”, wraz z zastosowaniem pierścienia tłumiącego,wykonaniem podsypki, zasypki, wymianą gruntu i pozostałymi towarzyszącymi robotami ziemnymi. Urobek ziemny pochodzący z wykopu Wykonawca wywiezie na odkład Wykonawcy.</t>
  </si>
  <si>
    <t>D-03.02.01</t>
  </si>
  <si>
    <t>Warstwa wyrównawcza z AC 16W KR 3-4 wraz z oczyszczeniem i skropieniem emulsją asfaltową, przy założeniu 100 kg/m2. Warstwa konstrukcyjna jezdni na odcinku od km 0+000,00 do km 0+205,25 oraz włączenia w ul. Orląt Lwowskich.</t>
  </si>
  <si>
    <t>Warstwa wiążąca z AC 16W KR 3-4 o gr. 6 cm wraz z oczyszczeniem i skropieniem emulsją asfaltową. Warstwa konstrukcyjna jezdni na odcinku od km 0+000,00 do km  0+612,56.</t>
  </si>
  <si>
    <t>Nawierzchnia miejsc postojowych z kostki kamiennej regularnej h=8/11 cm ( materiał Inwestora) na podsypce cementowo-piaskowej gr. 5 cm, zamiałowanej miałem kamiennym 0-5 mm. Miejsca postojowe należy odzielić dwoma rzędami kostki betonowej koloru czerwonego.</t>
  </si>
  <si>
    <t>Ustawienie krawężników betonowych o wymiarach 15x30 cm na podsypce cementowo-piaskowej z wykonaniem ławy betonowej z oporem klasy C12/15. W cenę krawężnika należy wliczyć ustawienie krawężników krawężników łukowych.</t>
  </si>
  <si>
    <t>Ustawienie ścieku ulicznego z wykonaniem ławy betonowej klasy C12/15 oraz wypełnieniem spoin zaprawą mrozoodporną do spoinowania prefabrykatów betonowych. Płyta ściekowa wg KPED k.01.03</t>
  </si>
  <si>
    <t>Rozbiórka nawierzchni z betonowej kostki brukowej gr. 8 cm.na podsypce cementowo-piaskowej. Kostkę należy przekruszyć do frakcji 0/31,5 mm i 0/63 mm. Przekruszony materiał stanowi własność Inwestora. W cenę rozbiórki należy wliczyć transport przekruszonego materiału w miejsce wskazane przez Inwestora na odległość do 5 km</t>
  </si>
  <si>
    <t>Rozbiórka nawierzchni z płytek betonowych 50x50.na podsypce cementowo-piaskowej. Płytki należy przekruszyć do frakcji 0/31,5 mm i 0/63 mm. Przekruszony materiał stanowi własność Inwestora. W cenę rozbiórki należy wliczyć transport przekruszonego materiału w miejsce wskazane przez Inwestora na odległość do 5 km</t>
  </si>
  <si>
    <t>Rozbiórka krawężników betonowych na ławie betonowej z oporem. Krawężniki należy przekruszyć do frakcji 0/31,5 mm i 0/63 mm. Przekruszony materiał stanowi własność Inwestora. W cenę rozbiórki należy wliczyć transport przekruszonego materiału w miejsce wskazane przez Inwestora na odległość do 5 km</t>
  </si>
  <si>
    <t>Rozbiórka obrzeży betonowych na podsypce cementowo-piaskowej. Obrzeża należy przekruszyć do frakcji 0/31,5 mm i 0/63 mm. Przekruszony materiał stanowi własność Inwestora. W cenę rozbiórki należy wliczyć transport przekruszonego materiału w miejsce wskazane przez Inwestora na odległość do 5 km</t>
  </si>
  <si>
    <t>Rozbiórka nawierzchni z betonowej kostki brukowej gr. 8 cm.na podsypce cementowo-piaskowej. Kostkę należy przekruszyć do frakcji 0/31,5 mm i 0/63 mm. Przekruszony materiał stanowi własność Inwestora. W cenę rozbiórki należy wliczyć transport przekruszonego materiału w miejsce wskazane przez Inwestora na odległość do 5 km.</t>
  </si>
  <si>
    <t>Rozbiórka nawierzchni betonowej gr. 10 cm. Nawierzchnię należy przekruszyć do frakcji 0/31,5 mm i 0/63 mm. Przekruszony materiał stanowi własność Inwestora. W cenę rozbiórki należy wliczyć transport przekruszonego materiału w miejsce wskazane przez Inwestora na odległość do 5 km</t>
  </si>
  <si>
    <t>Rozbiórka ścieków przykrawężnikowych z betonowych elementów prefabrykowanych na ławie betonowej. Ściek należy przekruszyć do frakcji 0/31,5 mm i 0/63 mm. Przekruszony materiał stanowi własność Inwestora. W cenę rozbiórki należy wliczyć transport przekruszonego materiału w miejsce wskazane przez Inwestora na odległość do 5 km</t>
  </si>
  <si>
    <t>Rozbiórka nawierzchni z plyt Jumbo. Płyty należy przekruszyć do frakcji 0/31,5 mm i 0/63 mm. Przekruszony materiał stanowi własność Inwestora. W cenę rozbiórki należy wliczyć transport przekruszonego materiału w miejsce wskazane przez Inwestora na odległość do 5 km</t>
  </si>
  <si>
    <t>Rozbiórka obrzeży na podsypce cementowo-piaskowej. Obrzeża należy przekruszyć do frakcji 0/31,5 mm i 0/63 mm. Przekruszony materiał stanowi własność Inwestora. W cenę rozbiórki należy wliczyć transport przekruszonego materiału w miejsce wskazane przez Inwestora na odległość do 5 km</t>
  </si>
  <si>
    <t>Rozbiórka podbudowy betonowej  - trylinka. Trylinkę należy przekruszyć do frakcji 0/31,5 mm i 0/63 mm. Przekruszony materiał stanowi własność Inwestora. W cenę rozbiórki należy wliczyć transport przekruszonego materiału w miejsce wskazane przez Inwestora na odległość do 5 km</t>
  </si>
  <si>
    <t>Rozbiórka nawierzchni z płytek betonowych 50x50.na podsypce cementowo-piaskowej. Płytki należy przekruszyć do frakcji 0/31,5 mm i 0/63 mm. Przekruszony materiał stanowi własność Inwestora. W cenę rozbiórki należy wliczyć transport przekruszonego materiału w miejsce wskazane przez Inwestora na odległość do 5 km.</t>
  </si>
  <si>
    <t>Rozbiórka krawężników betonowych na ławie betonowej z oporem. Krawężniki należy przekruszyć do frakcji 0/31,5 mm i 0/63 mm. Przekruszony materiał stanowi własność Inwestora. W cenę rozbiórki należy wliczyć transport przekruszonego materiału w miejsce wskazane przez Inwestora na odległość do 5 km.</t>
  </si>
  <si>
    <t>Rozbiórka obrzeży betonowych na podsypce cementowo-piaskowej. Obrzeża należy przekruszyć do frakcji 0/31,5 mm i 0/63 mm. Przekruszony materiał stanowi własność Inwestora. W cenę rozbiórki należy wliczyć transport przekruszonego materiału w miejsce wskazane przez Inwestora na odległość do 5 km.</t>
  </si>
  <si>
    <t>Rozbiórka ścieków przykrawężnikowych z betonowych elementów prefabrykowanych na ławie betonowej. Ściek należy przekruszyć do frakcji 0/31,5 mm i 0/63 mm. Przekruszony materiał stanowi własność Inwestora. W cenę rozbiórki należy wliczyć transport przekruszonego materiału w miejsce wskazane przez Inwestora na odległość do 5 km.</t>
  </si>
  <si>
    <t>Rozbiórka obrzeży na podsypce cementowo-piaskowej. Obrzeża należy przekruszyć do frakcji 0/31,5 mm i 0/63 mm. Przekruszony materiał stanowi własność Inwestora. W cenę rozbiórki należy wliczyć transport przekruszonego materiału w miejsce wskazane przez Inwestora na odległość do 5 km.</t>
  </si>
  <si>
    <t>D-04.06.01</t>
  </si>
  <si>
    <t>249.</t>
  </si>
  <si>
    <t>250.</t>
  </si>
  <si>
    <t>251.</t>
  </si>
  <si>
    <t>252.</t>
  </si>
  <si>
    <t>253.</t>
  </si>
  <si>
    <t>254.</t>
  </si>
  <si>
    <t>255.</t>
  </si>
  <si>
    <t>256.</t>
  </si>
  <si>
    <t>Remont kanalizacji deszczowej - branża sanitarna</t>
  </si>
  <si>
    <t>Remont kanalizacji deszczowej - ul. 9 Maja, Kolejowa w Gryfinie</t>
  </si>
  <si>
    <t>I. ROBOTY ZIEMNE</t>
  </si>
  <si>
    <t>S.00.00; S.01.01</t>
  </si>
  <si>
    <t>Roboty pomiarowe przy liniowych robotach iemnych, wytyczenie  trasy, pomiary geodezyjne realizacyjne, sporządzanie dokumentacji powykonawczej, inwentaryzacji  i map geodezyjnych powykonawczych oraz pomiary kontrolne i sprawdzające</t>
  </si>
  <si>
    <t>S.00.00; S.02.02</t>
  </si>
  <si>
    <t>Mechaniczne wykopy liniowe o gł. do 2,8m szer. 1,0m w gruncie kat. I-II, wraz z montażem i późniejszym demotażem umocnienia ścian wykopów</t>
  </si>
  <si>
    <t>Mechaniczne wykopy liniowe o gł. do 4,0m szer. 1,0m w gruncie kat. I-II, wraz z montażem i późniejszym demotażem umocnienia ścian wykopów</t>
  </si>
  <si>
    <t>Mechaniczne wykopy liniowe o gł. do 5,0m szer. 1,0-1,5m w gruncie kat. I-II, wraz z montażem i późniejszym demotażem umocnienia ścian wykopów</t>
  </si>
  <si>
    <t>Ręczne wykopy liniowe pod rurociągi, o gł. do 3,0m szer. 0,8-1,5m w gruncie kt. I-II, z wydobyciem urobku łopatą lub wyciągiem ręcznym, z montażem i późniejszym demontażem umocnienia ścian wykopów</t>
  </si>
  <si>
    <t>Ręczne wykopy liniowe pod rurociągi, o gł. do 6,0m szer. 0,8-3,0m w gruncie kat. I-II, z wydobyciem urobku łopatą lub wyciągiem ręcznym, z montażem i późniejszym demontażem umocnienia ścian wykopów</t>
  </si>
  <si>
    <t>Ręczne zasypywanie wykopów liniowych w gruntach kat. I-II, gł. do 6,0m, szer. 0,8-3,0m, wraz z zakupem, dowozem, zagęszczeniem gruntu (wymiana gruntu w całej objętości wykopu)</t>
  </si>
  <si>
    <t>Ręczne zasypywanie wykopów liniowych w gruntach kat. I-II, gł. do 3,0m, szer. 0,8-1,5m, wraz z zakupem, dowozem, zagęszczeniem gruntu (wymiana gruntu w całej objętości wykopu)</t>
  </si>
  <si>
    <t>Mechaniczne zasypywanie wykopów liniowych w gruntach kat. I-II, gł. do 2,8m, szer. 1,0m, wraz z zakupem, dowozem, zagęszczeniem gruntu (wymiana gruntu w całej objętości wykopu)</t>
  </si>
  <si>
    <t>Mechaniczne zasypywanie wykopów liniowych w gruntach kat. I-II, gł. do 4,0m, szer. 1,0m, wraz z zakupem, dowozem, zagęszczeniem gruntu (wymiana gruntu w całej objętości wykopu)</t>
  </si>
  <si>
    <t>Mechaniczne zasypywanie wykopów liniowych w gruntach kat. I-II, gł. do 5,0m, szer. 1,5m, wraz z zakupem, dowozem, zagęszczeniem gruntu (wymiana gruntu w całej objętości wykopu)</t>
  </si>
  <si>
    <t>RAZEM ROZDZIAŁ I</t>
  </si>
  <si>
    <t>II. DEMONTAŻE I ROBOTY MONTAŻOWE KANALIZACJI DESZCZOWEJ</t>
  </si>
  <si>
    <t>Wykonanie podłoży pod kanały i obiekty z materiałów sypkich - podsypka grub. 20cm (wraz z zakupem, dowozem, zagęszczeniem materiału)</t>
  </si>
  <si>
    <t>Wykonanie podłoży pod kanały i obiekty z materiałów sypkich - obsypka grub. 30cm (wraz z zakupem, dowozem, zagęszczeniem materiału)</t>
  </si>
  <si>
    <t>S.00.00; S.03.01</t>
  </si>
  <si>
    <t>Demontaż rurociągu o średnicy 800mm, wraz z utylizacją odpadów</t>
  </si>
  <si>
    <t>m</t>
  </si>
  <si>
    <t>Demontaż rurociągu o średnicy 400mm, wraz z utylizacją odpadów</t>
  </si>
  <si>
    <t>Demontaż rurociągu o średnicy 300mm, wraz z utylizacją odpadów</t>
  </si>
  <si>
    <t>Demontaż rurociągu o średnicy 250mm, wraz z utylizacją odpadów</t>
  </si>
  <si>
    <t>Demontaż rurociągu o średnicy 200mm, wraz z utylizacją odpadów</t>
  </si>
  <si>
    <t>Demontaż studzienek ściekowych ulicznych betonowych o śr. 500mm z osadnikiem - wpusty, wraz z utyliazcją odpadów</t>
  </si>
  <si>
    <t>kpl.</t>
  </si>
  <si>
    <t>Demontaż studni kanalizacji deszczowej z kręgów betonowych o śr. 1200mm, wraz z utylizacją odpadów</t>
  </si>
  <si>
    <t>Montaż kanałów kanalizacji deszczowej z rur PEHD SN8 dn 907/800mm, łączonych poprzez obustronne spawanie ekstruzyjne, wraz z ceną zakupu, dostawy materiałów, oraz wykonaniem prób szczelności kanałów</t>
  </si>
  <si>
    <t>Montaż kanałów kanalizacji deszczowej z rur PP SN8 dn 400mm, łączonych przy pomocy złaczki kielichowej z uszczelką dwuwargową , wraz z ceną zakupu, dostawy materiałów, oraz wykonaniem prób szczelności kanałów</t>
  </si>
  <si>
    <t>Montaż kanałów kanalizacji deszczowej z rur PP SN8 dn 315mm, łączonych przy pomocy złaczki kielichowej z uszczelką dwuwargową , wraz z ceną zakupu, dostawy materiałów, oraz wykonaniem prób szczelności kanałów</t>
  </si>
  <si>
    <t>Montaż kanałów kanalizacji deszczowej z rur PP SN8 dn 200mm, łączonych przy pomocy złaczki kielichowej z uszczelką dwuwargową , wraz z ceną zakupu, dostawy materiałów, oraz wykonaniem prób szczelności kanałów</t>
  </si>
  <si>
    <t>Montaż studni osadnikowych PEHD dn 500mm dla wpustów ulicznych z montażem wpustów, wraz z ceną zakupu, dostawy materiałów</t>
  </si>
  <si>
    <t xml:space="preserve">kpl. </t>
  </si>
  <si>
    <t>Montaż studni kinetowych PEHD dn 1200mm z montażem włazów samopoziomujących "pływających" z zastosowaniem pierścienia tłumiącego, wraz z ceną zakupu, dostawy materiałów</t>
  </si>
  <si>
    <t>Montaż studni ekscentrycznych PEHD dn 1200mm z montażem włazów samopoziomujących "pływających" z zastosowaniem pierścienia tłumiącego, wraz z ceną zakupu, dostawy materiałów</t>
  </si>
  <si>
    <t>Montaż konstrukcji podwieszeń rurociągów i kanałów (uzbrojenie kolizyjne), z późniejszym demontażem tych konstrukcji oraz ceną samej konstrukcji</t>
  </si>
  <si>
    <t>Montaż konstrukcji podwieszeń kabli energetycznych i telekomunikacyjncyh (uzbrojenie kolizyjne), z późniejszym demontażem tych konstrukcji oraz ceną samej konstrukcji</t>
  </si>
  <si>
    <t>Układanie rur ochronnych z PCW o śr. 110mm na kable elektroenergetyczne i telekomunikacyjne, wraz z ceną zakupu, dostawy materiałów</t>
  </si>
  <si>
    <t>Włączenie istniejących kanałów deszczowych do nowych odcinków kanalizacji deszczowej, wraz z ceną zakupu, dostawą materiałów</t>
  </si>
  <si>
    <t>RAZEM ROZDZIAŁ II</t>
  </si>
  <si>
    <t>RAZEM BRANŻA SANITARNA - remont kanalizacji deszczowej ul. 9 Maja, Kolejowa w Gryfinie</t>
  </si>
  <si>
    <t>Remont kanalizacji deszczowej - ul. Armii Krajowej w Gryfinie</t>
  </si>
  <si>
    <t>Mechaniczne wykopy liniowe o gł. do 2,8m szer. ponad 1,5m w gruncie kat. I-II, wraz z montażem i późniejszym demotażem umocnienia ścian wykopów</t>
  </si>
  <si>
    <t>Mechaniczne wykopy liniowe o gł. do 4,0m szer. ponad 1,5m w gruncie kat. I-II, wraz z montażem i późniejszym demotażem umocnienia ścian wykopów</t>
  </si>
  <si>
    <t>Ręczne wykopy liniowe pod rurociągi, o gł. do 3,0m szer. 0,8-1,5m w gruncie kat. I-II, z wydobyciem urobku łopatą lub wyciągiem ręcznym, z montażem i późniejszym demontażem umocnienia ścian wykopów</t>
  </si>
  <si>
    <t>Ręczne wykopy liniowe pod rurociągi, o gł. do 3,0m szer.1,6-2,5m w gruncie kat. I-II, z wydobyciem urobku łopatą lub wyciągiem ręcznym, z montażem i późniejszym demontażem umocnienia ścian wykopów</t>
  </si>
  <si>
    <t>Mechaniczne zasypywanie wykopów liniowych w gruntach kat. I-II, gł. do 4,0m, szer. 1,0-1,5m, wraz z zakupem, dowozem, zagęszczeniem gruntu (wymiana gruntu w całej objętości wykopu)</t>
  </si>
  <si>
    <t>Mechaniczne zasypywanie wykopów liniowych w gruntach kat. I-II, gł. do 2,8m, szer. ponad 1,5m, wraz z zakupem, dowozem, zagęszczeniem gruntu (wymiana gruntu w całej objętości wykopu)</t>
  </si>
  <si>
    <t>Mechaniczne zasypywanie wykopów liniowych w gruntach kat. I-II, gł. do 4,0m, szer. ponad 1,5m, wraz z zakupem, dowozem, zagęszczeniem gruntu (wymiana gruntu w całej objętości wykopu)</t>
  </si>
  <si>
    <t>Demontaż rurociągu o średnicy 1000mm, wraz z utylizacją odpadów</t>
  </si>
  <si>
    <t>Montaż kanałów kanalizacji deszczowej z rur PEHD SN8 dn 1130/1000mm, łączonych poprzez obustronne spawanie ekstruzyjne, wraz z ceną zakupu, dostawy materiałów, oraz wykonaniem prób szczelności kanałów</t>
  </si>
  <si>
    <t>RAZEM BRANŻA SANITARNA - remont kanalizacji deszczowej ul. Armii Krajowej w Gryfinie</t>
  </si>
  <si>
    <t>RAZEM BRANŻA SANITARNA - remont kanalizacji deszczowej ul. 9, Maja, Kolejowa oraz ul. Armii Krajowej w Gryfinie</t>
  </si>
  <si>
    <t xml:space="preserve">Przebudowa drogi powiatowej Nr 1472Z - ul.Kolejowa, 9 Maja w Gryfinie </t>
  </si>
  <si>
    <t xml:space="preserve">Dz. ewid. Nr 1/31, 1/32, 2/1, 1,28, 40/7, 48/73, 50, 51/2, 38 w obr. 4 miasta Gryfino oraz dz. Nr 268, 267/7 w obr. 3 miasta Gryfino 
</t>
  </si>
  <si>
    <t>Przebudowa drogi powiatowej Nr 1472Z - ul.Kolejowa, 9 Maja w Gryfinie  - branża elektryczna</t>
  </si>
  <si>
    <t>Tyczenie trasy linii kablowych nN 0,4kV - oświetlenie drogowe (ST-RE1)</t>
  </si>
  <si>
    <t>1 d.1</t>
  </si>
  <si>
    <t>Wytyczenie trasy linii w terenie przejrzystym</t>
  </si>
  <si>
    <t>Tyczenie trasy linii kablowych nN 0,4kV - oświetlenie drogowe (ST-RE1) RAZEM</t>
  </si>
  <si>
    <t>Zasilanie oświetlenia (ST-RE1)</t>
  </si>
  <si>
    <t>2.1</t>
  </si>
  <si>
    <t xml:space="preserve">Kopanie rowów kablowych pod linie kablowe nN 0,4kV zasilające oświetlenie drogowe  </t>
  </si>
  <si>
    <t>2 d.2.1</t>
  </si>
  <si>
    <t>Kopanie koparkami podsiębiernymi rowów dla kabli o głębokości do 0.8 m i szer. dna do 0.6 m w gruncie kat. III-IV</t>
  </si>
  <si>
    <t>3 d.2.1</t>
  </si>
  <si>
    <t>Ręczne kopanie rowów dla kabli o głębokości do 0.6 m i szer. dna do 0.6 m w gruncie kat. IV</t>
  </si>
  <si>
    <t>4 d.2.1</t>
  </si>
  <si>
    <t>Układanie bednarki w rowach kablowych - bednarka do 120 mm2</t>
  </si>
  <si>
    <t>5 d.2.1</t>
  </si>
  <si>
    <t>Nasypanie warstwy piasku na dnie rowu kablowego o szerokości do 0,6 m</t>
  </si>
  <si>
    <t>6 d.2.1</t>
  </si>
  <si>
    <t>Układanie rur ochronnych SRS 160mm w wykopie</t>
  </si>
  <si>
    <t>7 d.2.1</t>
  </si>
  <si>
    <t>Ręczne układanie kabli wielożyłowych nN 0,4kV typu YAKY 4x35mm2 - 0,6/1kV</t>
  </si>
  <si>
    <t>8 d.2.1</t>
  </si>
  <si>
    <t>Ręczne układanie folii na kablu - budowa - dla KABLA SN</t>
  </si>
  <si>
    <t>9 d.2.1</t>
  </si>
  <si>
    <t>Ręczne układanie folii na kablu - budowa - dla KABLA nN</t>
  </si>
  <si>
    <t>10 d.2.1</t>
  </si>
  <si>
    <t>Zarobienie na sucho końca kabla 5-żyłowego o przekroju żył do 50 mm2 na napięcie do 1 kV o izolacji i powłoce z tworzyw sztucznych  - YAKY 4x35mm2</t>
  </si>
  <si>
    <t>11 d.2.1</t>
  </si>
  <si>
    <t>Podłączenie przewodów pojedynczych w izolacji polwinitowej pod zaciski lub bolce (przekrój żył do 16 mm2) - (YKYżo 5x1,5mm2)</t>
  </si>
  <si>
    <t>12 d.2.1</t>
  </si>
  <si>
    <t>Podłączenie przewodów pojedynczych w izolacji polwinitowej pod zaciski lub bolce (przekrój żył do 50 mm2) - (YAKY 4x35mm2)</t>
  </si>
  <si>
    <t>Kopanie rowów kablowych pod linie kablowe nN 0,4kV zasilające oświetlenie drogowe  RAZEM</t>
  </si>
  <si>
    <t>Zabezpieczenie linii kablowych SN 15kV, nN 0,4kV w tym zasilających oświetlenie drogowe na terenie przebudowywanej drogi powiatowej (ST-RE2)</t>
  </si>
  <si>
    <t>3.1</t>
  </si>
  <si>
    <t>Ułożenie rur osłonowych A160PS</t>
  </si>
  <si>
    <t>13 d.3.1</t>
  </si>
  <si>
    <t>14 d.3.1</t>
  </si>
  <si>
    <t>Układanie rur ochronnych dwudzielnych A160PS</t>
  </si>
  <si>
    <t>15 d.3.1</t>
  </si>
  <si>
    <t>Układanie rur ochronnych dwudzielnych A58PS</t>
  </si>
  <si>
    <t>16 d.3.1</t>
  </si>
  <si>
    <t>17 d.3.1</t>
  </si>
  <si>
    <t>Ręczne zasypywanie rowów dla kabli o głębokości do 0.6 m i szer. dna do 0.4 m w gruncie kat. IV</t>
  </si>
  <si>
    <t>18 d.3.1</t>
  </si>
  <si>
    <t>Ułożenie rur osłonowych A160PS RAZEM</t>
  </si>
  <si>
    <t>Montaż słupów oświetleniowych oraz opraw oświetleniowych (ST-RE3)</t>
  </si>
  <si>
    <t>4.1</t>
  </si>
  <si>
    <t>Montaż słupów oświetleniowych oraz opraw oświetleniowych</t>
  </si>
  <si>
    <t>19 d.4.1</t>
  </si>
  <si>
    <t>Montaż i stawianie słupów oświetleniowych o masie do 300 kg (3/2/SOU-009)</t>
  </si>
  <si>
    <t>20 d.4.1</t>
  </si>
  <si>
    <t>Montaż i stawianie słupów oświetleniowych o masie do 300 kg (1/2/2/SOU-009)</t>
  </si>
  <si>
    <t>21 d.4.1</t>
  </si>
  <si>
    <t>Montaż i stawianie słupów oświetleniowych o masie do 100 kg (1/1/1/SOU-009)</t>
  </si>
  <si>
    <t>22 d.4.1</t>
  </si>
  <si>
    <t>Montaż i stawianie słupów oświetleniowych o masie do 300 kg</t>
  </si>
  <si>
    <t>23 d.4.1</t>
  </si>
  <si>
    <t>Wprowadzanie rur ochronnych z PCW o średnicy do 50 mm do słupów oświetleniowych - (DVR50)</t>
  </si>
  <si>
    <t>6.4</t>
  </si>
  <si>
    <t>24 d.4.1</t>
  </si>
  <si>
    <t>Montaż  głowicy kablowej typu SKE 4F  prod. 3M</t>
  </si>
  <si>
    <t>25 d.4.1</t>
  </si>
  <si>
    <t>Montaż wysięgników rurowych pojedynczych typu WKŁ 1R/H1/L1,5 o masie do 30 kg na słupie</t>
  </si>
  <si>
    <t>26 d.4.1</t>
  </si>
  <si>
    <t>Montaż opraw oświetlenia zewnętrznego na wysięgniku - typu A (SGS 305, SON-T prod. Philips)</t>
  </si>
  <si>
    <t>27 d.4.1</t>
  </si>
  <si>
    <t>Montaż opraw oświetlenia zewnętrznego na wysięgniku - typu B (typu LCP400 HPIT/PH WBLINK LED 250W, z źródłami światła SON-T PLUS 250W oraz 2x+ 2xLEDspot PAR20 6,5W)</t>
  </si>
  <si>
    <t>28 d.4.1</t>
  </si>
  <si>
    <t>Montaż opraw oświetlenia zewnętrznego na wysięgniku - (3/2/SOU-009, 1/2/2/SOU-009)</t>
  </si>
  <si>
    <t>29 d.4.1</t>
  </si>
  <si>
    <t>Montaż opraw oświetlenia zewnętrznego na słupie  (1/1/1/SOU-009)</t>
  </si>
  <si>
    <t>30 d.4.1</t>
  </si>
  <si>
    <t>Wciąganie przewodów z udziałem podnośnika samochodowego w słup lub rury osłonowe (w słup 10m)</t>
  </si>
  <si>
    <t>m-1 przew</t>
  </si>
  <si>
    <t>31 d.4.1</t>
  </si>
  <si>
    <t>Wciąganie przewodów z udziałem podnośnika samochodowego w słup lub rury osłonowe (w słup 5m)</t>
  </si>
  <si>
    <t>m-1 przew.</t>
  </si>
  <si>
    <t>Montaż słupów oświetleniowych oraz opraw oświetleniowych RAZEM</t>
  </si>
  <si>
    <t xml:space="preserve">Demontaże (ST-RE4)    </t>
  </si>
  <si>
    <t>32 d.5</t>
  </si>
  <si>
    <t>Demontaż opraw oświetlenia zewnętrznego na trzpieniu słupa lub wysięgniku</t>
  </si>
  <si>
    <t>kpl</t>
  </si>
  <si>
    <t>33 d.5</t>
  </si>
  <si>
    <t>Wyciąganie przewodów z udziałem podnośnika samochodowego ze słupa oświetleniowego</t>
  </si>
  <si>
    <t>34 d.5</t>
  </si>
  <si>
    <t>Demontaż tabliczek bezpiecznikowych zamontowanych w słupach oświetleniowych</t>
  </si>
  <si>
    <t>35 d.5</t>
  </si>
  <si>
    <t>Demontaż słupów oświetleniowych o masie 100-300 kg</t>
  </si>
  <si>
    <t>36 d.5</t>
  </si>
  <si>
    <t>Ręczne kopanie rowów dla kabli o głębokości do 0.8 m i szer. dna do 0.4 m w gruncie kat. III</t>
  </si>
  <si>
    <t>37 d.5</t>
  </si>
  <si>
    <t>Ręczny demontaż kabli wielożyłowych o masie do 2.0 kg/m na napięcie znamionowe poniżej 110 kV w rowach kablowych</t>
  </si>
  <si>
    <t>38 d.5</t>
  </si>
  <si>
    <t>Ręczne zasypywanie rowów dla kabli o głębokości do 0.8 m i szer. dna do 0.4 m w gruncie kat. III</t>
  </si>
  <si>
    <t>Demontaże (ST-RE4)    RAZEM</t>
  </si>
  <si>
    <t>Badania i pomiary (ST-RE5)</t>
  </si>
  <si>
    <t>39 d.6</t>
  </si>
  <si>
    <t>Pierwszy pomiar uziemienia ochronnego lub roboczego</t>
  </si>
  <si>
    <t>pomiar.</t>
  </si>
  <si>
    <t>40 d.6</t>
  </si>
  <si>
    <t>Badanie linii kablowej o ilości żył do 4</t>
  </si>
  <si>
    <t>odc.</t>
  </si>
  <si>
    <t>41 d.6</t>
  </si>
  <si>
    <t>Sprawdzenie samoczynnego wyłączenia zasilania - pomiar impedancji pętli zwarciowej - pierwszy</t>
  </si>
  <si>
    <t>pomiar</t>
  </si>
  <si>
    <t>42 d.6</t>
  </si>
  <si>
    <t>Sprawdzenie samoczynnego wyłączenia zasilania - pomiar impedancji pętli zwarciowej - każdy następny</t>
  </si>
  <si>
    <t>43 d.6</t>
  </si>
  <si>
    <t>Pomiary natężenia oświetlenia - pierwszy komplet 5 pomiarów dokonywanych na stanowisku</t>
  </si>
  <si>
    <t>kpl.pom.</t>
  </si>
  <si>
    <t>44 d.6</t>
  </si>
  <si>
    <t>Pomiary natężenia oświetlenia - każdy dalszy komplet pomiarów dokonywanych na tym samym stanowisku</t>
  </si>
  <si>
    <t>Badania i pomiary (ST-RE5) RAZEM</t>
  </si>
  <si>
    <t>Przebudowa drogi tranzytowej w mieście Gryfino - branża elektryczna RAZEM</t>
  </si>
  <si>
    <t>Przebudowa drogi powiatowej Nr 1472Z - ul.Kolejowa, 9 Maja w Gryfinie  - branża teletechniczna</t>
  </si>
  <si>
    <t>X</t>
  </si>
  <si>
    <t>Demontaż urządzeń bezpieczeństwa ruchu - istn. sygnalizacja świetlna</t>
  </si>
  <si>
    <t>Demontaż latarni sygnałów ulicznych o 2 komorach na maszcie, konsoli</t>
  </si>
  <si>
    <t>2 d.1</t>
  </si>
  <si>
    <t>Demontaż latarni sygnałów ulicznych o 4 komorach na maszcie, konsoli</t>
  </si>
  <si>
    <t>3 d.1</t>
  </si>
  <si>
    <t>Demontaż latarni sygnałów ulicznych o 4 komorach na przewieszce, konstrukcji bramowej</t>
  </si>
  <si>
    <t>4 d.1</t>
  </si>
  <si>
    <t>Demontaż konstrukcji masztu sygnalizacyjnego</t>
  </si>
  <si>
    <t>słup</t>
  </si>
  <si>
    <t>5 d.1</t>
  </si>
  <si>
    <t>Demontaż kabli o masie do 1 kg/m ułożonych w tunelach, budynkach i estakadach na konstrukcji bez mocowania</t>
  </si>
  <si>
    <t>0.08</t>
  </si>
  <si>
    <t>Demontaż urządzeń bezpieczeństwa ruchu - istn. sygnalizacja świetlna RAZEM</t>
  </si>
  <si>
    <t>Przygotowanie terenu pod budowę</t>
  </si>
  <si>
    <t>6 d.2</t>
  </si>
  <si>
    <t>Wykopy mech.z ręcznym zasyp.o głębok.do 2 m w gruncie kat. I-II przy użyciu widra mech. dla słupów elektroenergetycz.</t>
  </si>
  <si>
    <t>m3</t>
  </si>
  <si>
    <t>7 d.2</t>
  </si>
  <si>
    <t>Nasypanie warstwy piasku grubości 0.1 m na dno rowu kablowego o szer.do 0.4 m</t>
  </si>
  <si>
    <t>Przygotowanie terenu pod budowę RAZEM</t>
  </si>
  <si>
    <t>Konstrukcje wsporcze</t>
  </si>
  <si>
    <t>8 d.3</t>
  </si>
  <si>
    <t>Fundamenty blokowe pod maszyny wirowe, obrotowe i tłokowe o objętości do 1 m3 - z zastosowaniem pompy do betonu</t>
  </si>
  <si>
    <t>9 d.3</t>
  </si>
  <si>
    <t>Montaż masztów sygnalizacji ulicznej wys. 2,5m (całkowita wys. ok. 3,5m)</t>
  </si>
  <si>
    <t>10 d.3</t>
  </si>
  <si>
    <t>Mechaniczne stawianie słupów z wnęką kablową</t>
  </si>
  <si>
    <t>11 d.3</t>
  </si>
  <si>
    <t>Dwukrotne malowanie farbą olejną lub ftalową rur stalowych i blaszanych o r.do 200 mm</t>
  </si>
  <si>
    <t>Konstrukcje wsporcze RAZEM</t>
  </si>
  <si>
    <t>Linie kablowe niskiego napięcia</t>
  </si>
  <si>
    <t>12 d.4</t>
  </si>
  <si>
    <t>Układanie kabli LiYY 5x1,5 w rurach</t>
  </si>
  <si>
    <t>13 d.4</t>
  </si>
  <si>
    <t>Układanie kabli LiYY 3x1,5 w rurach</t>
  </si>
  <si>
    <t>14 d.4</t>
  </si>
  <si>
    <t>15 d.4</t>
  </si>
  <si>
    <t>Układanie LgY 10mm2</t>
  </si>
  <si>
    <t>16 d.4</t>
  </si>
  <si>
    <t>Zarobienie końca kabla</t>
  </si>
  <si>
    <t>Linie kablowe niskiego napięcia RAZEM</t>
  </si>
  <si>
    <t>Instalowanie świateł ruchu drogowego</t>
  </si>
  <si>
    <t>17 d.5</t>
  </si>
  <si>
    <t>Montaż latarń sygnałów ulicznych na maszcie z głowicą przyziemną o ilości komór do 2</t>
  </si>
  <si>
    <t>18 d.5</t>
  </si>
  <si>
    <t>Montaż latarń sygnałów ulicznych na maszcie z głowicą przyziemną o ilości komór do 4</t>
  </si>
  <si>
    <t>19 d.5</t>
  </si>
  <si>
    <t>Montaż latarń sygnałów ulicznych o ilości komór do 4 na gotowych przewieszkach lub konstrukcjach bramowych</t>
  </si>
  <si>
    <t>20 d.5</t>
  </si>
  <si>
    <t>Montaż  przewodów w słupach (analogia)</t>
  </si>
  <si>
    <t>21 d.5</t>
  </si>
  <si>
    <t>Montaż przekaźników o masie do 0.5 kg</t>
  </si>
  <si>
    <t>22 d.5</t>
  </si>
  <si>
    <t>Montaż przycisków dla pieszych</t>
  </si>
  <si>
    <t>23 d.5</t>
  </si>
  <si>
    <t>Montaż sygnalizatora akustycznego</t>
  </si>
  <si>
    <t>Instalowanie świateł ruchu drogowego RAZEM</t>
  </si>
  <si>
    <t>Badania i pomiary</t>
  </si>
  <si>
    <t>24 d.6</t>
  </si>
  <si>
    <t>Badanie linii kablowej sterowniczej o ilości żył do 4</t>
  </si>
  <si>
    <t>25 d.6</t>
  </si>
  <si>
    <t>26 d.6</t>
  </si>
  <si>
    <t>Badania i pomiary RAZEM</t>
  </si>
  <si>
    <t>Przebudowa drogi tranzytowej w mieście Gryfino - branża teletechniczna RAZEM</t>
  </si>
  <si>
    <t xml:space="preserve"> Przebudowa drogi powiatowej nr 1356Z na odcinku od miejscowości Gryfino, poprzez miejscowość Borzym, Dołgie w kierunku miejscowości Linie w Powiecie Gryfino</t>
  </si>
  <si>
    <t xml:space="preserve">Droga Powiatowa nr 1356Z na odcinku Gryfino-Linie </t>
  </si>
  <si>
    <t xml:space="preserve"> Przebudowa drogi powiatowej nr 1356Z na odcinku od miejscowości Gryfino, poprzez miejscowość Borzym, Dołgie w kierunku miejscowości Linie w Powiecie Gryfino - branża elektryczna</t>
  </si>
  <si>
    <t>Zabezpieczenie linii kablowych SN 15kV, nN 0,4kV w tym zasilających oświetlenie drogowe na terenie przebudowywanej drogi powiatowej (ST-RE1)</t>
  </si>
  <si>
    <t>1.1</t>
  </si>
  <si>
    <t>Ułożenie rur osłonowych A160PS i A58PS</t>
  </si>
  <si>
    <t>1 d.1.1</t>
  </si>
  <si>
    <t>2 d.1.1</t>
  </si>
  <si>
    <t>3 d.1.1</t>
  </si>
  <si>
    <t>4 d.1.1</t>
  </si>
  <si>
    <t>5 d.1.1</t>
  </si>
  <si>
    <t>6 d.1.1</t>
  </si>
  <si>
    <t>7 d.1.1</t>
  </si>
  <si>
    <t>Ułożenie rur osłonowych A160PS i A58PS RAZEM</t>
  </si>
  <si>
    <t xml:space="preserve"> Przebudowa drogi powiatowej nr 1356Z na odcinku od miejscowości Gryfino, poprzez miejscowość Borzym, Dołgie w kierunku miejscowości Linie w Powiecie Gryfino -branża elektryczna RAZEM</t>
  </si>
  <si>
    <t xml:space="preserve"> Przebudowa drogi powiatowej nr 1356Z na odcinku od miejscowości Gryfino, poprzez miejscowość Borzym, Dołgie w kierunku miejscowości Linie w Powiecie Gryfino - branża teletechniczna</t>
  </si>
  <si>
    <t>Wykonanie przebudowy sygnalizacji ulicznej na terenie przebudowywanej drogi powiatowej (ST-RE1)</t>
  </si>
  <si>
    <t>Wykonanie indukcyjnych pętli detekcyjnych</t>
  </si>
  <si>
    <t>otw.</t>
  </si>
  <si>
    <t>Montaż rury z włókna szklanego o r. 30 mm w krawężnikach do ułożenia pętli</t>
  </si>
  <si>
    <t>Cięcie nawierzchni z mas bitumicznych głębokość 70mm szer.5mm</t>
  </si>
  <si>
    <t>Przewód pętli w wyciętym rowku w nawierzchni bitumicznej jezdni LgYc 2,5mm2</t>
  </si>
  <si>
    <t>Wciągnięcie przewodów LgYc 2,5mm2 do rury</t>
  </si>
  <si>
    <t>Zalanie wypełniaczem (masa bitumiczna) rowka pętli o szer. szczeliny do 10mm na gł. 70mm</t>
  </si>
  <si>
    <t>Montaż w rowach muf przelotowych z żywic syntetycznych na kablach sygnalizacyjnych do 4 żył</t>
  </si>
  <si>
    <t>Wykonanie indukcyjnych pętli detekcyjnych - branża teletechniczna</t>
  </si>
  <si>
    <t xml:space="preserve"> Przebudowa drogi powiatowej nr 1356Z na odcinku od miejscowości Gryfino, poprzez miejscowość Borzym, Dołgie w kierunku miejscowości Linie w Powiecie Gryfino -branża teletechniczna RAZEM</t>
  </si>
  <si>
    <t xml:space="preserve"> Przebudowa drogi powiatowej nr 1356Z na odcinku od miejscowości Gryfino, poprzez miejscowość Borzym, Dołgie w kierunku miejscowości Linie w Powiecie Gryfino - branża teletechniczna RAZEM</t>
  </si>
  <si>
    <r>
      <t xml:space="preserve"> Przebudowa drogi powiatowej nr 1356Z na odcinku od miejscowości Gryfino, poprzez miejscowość Borzym, Dołgie w kierunku miejscowości Linie w Powieci</t>
    </r>
    <r>
      <rPr>
        <b/>
        <sz val="12"/>
        <rFont val="Arial Narrow"/>
        <family val="2"/>
        <charset val="238"/>
      </rPr>
      <t>e Gryfino. Rondo.</t>
    </r>
  </si>
  <si>
    <t xml:space="preserve"> Przebudowa drogi powiatowej nr 1356Z na odcinku od miejscowości Gryfino, poprzez miejscowość Borzym, Dołgie w kierunku miejscowości Linie w Powiecie Gryfino. Rondo. - branża elektryczna</t>
  </si>
  <si>
    <t xml:space="preserve"> Przebudowa drogi powiatowej nr 1356Z na odcinku od miejscowości Gryfino, poprzez miejscowość Borzym, Dołgie w kierunku miejscowości Linie w Powiecie Gryfino. Rondo.  </t>
  </si>
  <si>
    <t>Tyczenie trasy linii kablowych nN 0,4kV (ST-RE1)</t>
  </si>
  <si>
    <t>Tyczenie trasy linii kablowych nN 0,4kV (ST-RE1) RAZEM</t>
  </si>
  <si>
    <t>Zasilanie oświetlenia (ST-RE2)</t>
  </si>
  <si>
    <t>Układanie rur ochronnych SRS 110mm w wykopie</t>
  </si>
  <si>
    <t>Układanie rur ochronnych DVK 75mm w wykopie</t>
  </si>
  <si>
    <t>Ręczne układanie kabli wielożyłowych nN 0,4kV typu YAKY 4x25mm2 - 0,6/1kV</t>
  </si>
  <si>
    <t>Zarobienie na sucho końca kabla 5-żyłowego o przekroju żył do 50 mm2 na napięcie do 1 kV o izolacji i powłoce z tworzyw sztucznych  - YAKY 4x25mm2</t>
  </si>
  <si>
    <t>Podłączenie przewodów pojedynczych w izolacji polwinitowej pod zaciski lub bolce (przekrój żył do 50 mm2) - ( YAKY 4x25mm2)</t>
  </si>
  <si>
    <t>13 d.2.1</t>
  </si>
  <si>
    <t>Podłączenie kabli do złącz IZK w slupach</t>
  </si>
  <si>
    <t>Oświetlenie (ST-RE3)</t>
  </si>
  <si>
    <t>19 d.3.1</t>
  </si>
  <si>
    <t>Montaż wysięgników rurowych pojedynczych typu WKŁ 1R/H0,7/L1 o masie do 30 kg na słupie</t>
  </si>
  <si>
    <t>20 d.3.1</t>
  </si>
  <si>
    <t>21 d.3.1</t>
  </si>
  <si>
    <t>22 d.3.1</t>
  </si>
  <si>
    <t>23 d.3.1</t>
  </si>
  <si>
    <t>Zarobienie na sucho końca kabla 5-żyłowego o przekroju żył do 16 mm2 na napięcie do 1 kV o izolacji i powłoce z tworzyw sztucznych - YKYżo 5x1,5mm2</t>
  </si>
  <si>
    <t>24 d.3.1</t>
  </si>
  <si>
    <t>Wciąganie przewodów z udziałem podnośnika samochodowego w słup lub rury osłonowe</t>
  </si>
  <si>
    <t>25 d.3.1</t>
  </si>
  <si>
    <t>Podłączenie bednarki FeZn 25x4mm pod zaciski lub bolce (przekrój żył do 120 mm2)</t>
  </si>
  <si>
    <t>Oświetlenie (ST-RE3) RAZEM</t>
  </si>
  <si>
    <t>26 d.4</t>
  </si>
  <si>
    <t>27 d.4</t>
  </si>
  <si>
    <t>28 d.4</t>
  </si>
  <si>
    <t>szt</t>
  </si>
  <si>
    <t>29 d.4</t>
  </si>
  <si>
    <t>30 d.4</t>
  </si>
  <si>
    <t>31 d.4</t>
  </si>
  <si>
    <t>32 d.4</t>
  </si>
  <si>
    <t>Demontaże RAZEM</t>
  </si>
  <si>
    <t>Pomiar szafki pomiarowej i szafek oświetleniowych SOu-005</t>
  </si>
  <si>
    <t>39 d.5</t>
  </si>
  <si>
    <t xml:space="preserve"> Przebudowa drogi powiatowej nr 1356Z na odcinku od miejscowości Gryfino, poprzez miejscowość Borzym, Dołgie w kierunku miejscowości Linie w Powiecie Gryfino. Rondo -branża elektryczna RAZEM</t>
  </si>
  <si>
    <t>Wykonanie robót ziemnych wraz z wyprofilowaniem skarpy wykopu</t>
  </si>
  <si>
    <t>Kanały z rur PVC fi 200,  układane w wykopach  wraz z wykonaniem podsypki, zasypki i pozostałymi towarzyszącymi robotami ziemnymi,  oraz próbą szczelności kanałów.</t>
  </si>
  <si>
    <t>Regulacja pionowa wpustów studzienki ściekowej</t>
  </si>
  <si>
    <t xml:space="preserve">Podbudowa z kruszywa stabilizowanego cementem Rm = 2,5MPa gr.15 cm. Dowóz materiału z wytwórni. Warstwa konstrukcyjna jezdni bitumicznej. </t>
  </si>
  <si>
    <t>Podbudowa z kruszywa stabilizowanego cementem Rm = 1,5MPa gr.10 cm. Dowóz materiału z wytwórni.  Warstwa konstrukcyjna zjazdów, miejsc postojowych, chodnika.</t>
  </si>
  <si>
    <t xml:space="preserve">Podbudowa z kryszywa stabilizowanego cementem Rm = 2,5MPa gr.15 cm. Dowóz materiału z wytwórni. Warstwa konstrukcyjna zatoki autobusowej. </t>
  </si>
  <si>
    <t>Podbudowa zasadnicza z betonu cementowego C16/20 o gr. 20 cm</t>
  </si>
  <si>
    <t>Przebudowa ul. Pomorskiej na odcinku od skrzyżowania z al. Wojska Polskiego do skrzyzowania z ul. Hugo Kołłątaja- RAZEM</t>
  </si>
  <si>
    <t xml:space="preserve">Ustawienie słupków z rur stalowych,ocynkowanych fi 60 mm - oznakowania pionowego wraz z tulejami montażowymi do szybkiego montażu i demontażu znaków drogowych </t>
  </si>
  <si>
    <t>257.</t>
  </si>
  <si>
    <t xml:space="preserve">Usunięcie karczy poprzez frezowaniepni (śr. 66-75 cm) z zasypaniem i zagęszczeniem dołów po karczach. </t>
  </si>
  <si>
    <t>Wycinka drzew  (śr. 66-75 cm) wraz z z usunięciem karczy poprzez frezowanie, zasypaniem i zagęszczeniem dolów po karczach. Drewno stanowi własność Inwestora.W cenę wycinki należy wliczyć transport na odległość do 5 km w miejsce wskazne przez Inwestora.</t>
  </si>
  <si>
    <t>Wycinka drzew (śr. 46-55 cm) wraz z z usunięciem karczy, zasypaniem i zagęszczeniem dolów po karczach. Drewno stanowi własność Inwestora.W cenę wycinki należy wliczyć transport drewna na odległość do 5 km w miejsce wskazne przez Inwestora.</t>
  </si>
  <si>
    <t>Wycinka drzew (śr. 56-65 cm) wraz z z usunięciem karczy, zasypaniem i zagęszczeniem dolów po karczach. Drewno stanowi własność Inwestora.W cenę wycinki należy wliczyć transport drewna na odległość do 5 km w miejsce wskazne przez Inwestora.</t>
  </si>
  <si>
    <t>Wycinka drzew (śr. 56-65 cm) wraz z z usunięciem karczy poprzez frezowanie, zasypaniem i zagęszczeniem dolów po karczach. Drewno stanowi własność Inwestora.W cenę wycinki należy wliczyć transport drewna na odległość do 5 km w miejsce wskazne przez Inwestora.</t>
  </si>
  <si>
    <t xml:space="preserve">Usunięcie karczy  (śr. 56-65 cm) poprzez frezowanie wraz z zasypaniem i zagęszczeniem dołów po karczach. </t>
  </si>
  <si>
    <t>Wycinka drzew  (śr. 46-55 cm) wraz z z usunięciem karczy poprzez frezowanie, zasypaniem i zagęszczeniem dolów po karczach. Drewno stanowi własność Inwestora.W cenę wycinki należy wliczyć transport drewna na odległość do 5 km w miejsce wskazne przez Inwestora.</t>
  </si>
  <si>
    <t>Usunięcie karczy (śr. 56-65 cm), zasypaniem i zagęszczeniem dolów po karczach.</t>
  </si>
  <si>
    <t>258.</t>
  </si>
  <si>
    <t>259.</t>
  </si>
  <si>
    <t>Montaż opraw oświetlenia zewnętrznego na wysięgniku - typu A</t>
  </si>
  <si>
    <t>Montaż opraw oświetlenia zewnętrznego na wysięgniku - typu B</t>
  </si>
  <si>
    <t xml:space="preserve">Montaż na gotowym podłożu gniazd bezpiecznikowych ciennych otwartych z pokrywą 63A 1-biegunowych z podłączeniem wraz z wkładkami bezpiecznikowymi  </t>
  </si>
  <si>
    <t>Mechaniczne przebijanie otworów w ścianach lub stropach betonowych o długości przebicia do 40 cm - r. rury do 40 mm w betonie przez podbudowę krawężnika dla przewodów pętli</t>
  </si>
</sst>
</file>

<file path=xl/styles.xml><?xml version="1.0" encoding="utf-8"?>
<styleSheet xmlns="http://schemas.openxmlformats.org/spreadsheetml/2006/main">
  <numFmts count="8">
    <numFmt numFmtId="164" formatCode="#,##0&quot; &quot;;[Red]&quot;-&quot;#,##0&quot; &quot;"/>
    <numFmt numFmtId="165" formatCode="#,##0.00&quot; &quot;;[Red]&quot;-&quot;#,##0.00&quot; &quot;"/>
    <numFmt numFmtId="166" formatCode="#,##0&quot; F &quot;;[Red]&quot;(&quot;#,##0&quot; F)&quot;"/>
    <numFmt numFmtId="167" formatCode="#,##0.00&quot; F &quot;;[Red]&quot;(&quot;#,##0.00&quot; F)&quot;"/>
    <numFmt numFmtId="168" formatCode="[$-415]General"/>
    <numFmt numFmtId="169" formatCode="#,##0.00&quot; &quot;[$zł-415];[Red]&quot;-&quot;#,##0.00&quot; &quot;[$zł-415]"/>
    <numFmt numFmtId="170" formatCode="&quot; &quot;#,##0.00&quot; &quot;[$zł-415]&quot; &quot;;&quot;-&quot;#,##0.00&quot; &quot;[$zł-415]&quot; &quot;;&quot; -&quot;00&quot; &quot;[$zł-415]&quot; &quot;;&quot; &quot;@&quot; &quot;"/>
    <numFmt numFmtId="171" formatCode="#,##0.000"/>
  </numFmts>
  <fonts count="54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CE"/>
      <charset val="238"/>
    </font>
    <font>
      <vertAlign val="superscript"/>
      <sz val="10"/>
      <color rgb="FF000000"/>
      <name val="Arial CE"/>
      <charset val="238"/>
    </font>
    <font>
      <i/>
      <sz val="10"/>
      <color rgb="FF000000"/>
      <name val="Arial CE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 CE"/>
      <charset val="238"/>
    </font>
    <font>
      <vertAlign val="superscript"/>
      <sz val="10"/>
      <color rgb="FF000000"/>
      <name val="Arial"/>
      <family val="2"/>
      <charset val="238"/>
    </font>
    <font>
      <vertAlign val="superscript"/>
      <sz val="10"/>
      <name val="Arial CE"/>
      <charset val="238"/>
    </font>
    <font>
      <sz val="10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 CE"/>
      <family val="2"/>
      <charset val="238"/>
    </font>
    <font>
      <b/>
      <i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Arial Narrow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2"/>
      <name val="Arial Narrow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theme="0"/>
        <bgColor rgb="FFA6A6A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CCFFCC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00"/>
      </patternFill>
    </fill>
    <fill>
      <patternFill patternType="solid">
        <fgColor theme="0"/>
        <bgColor rgb="FFCC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6"/>
        <bgColor indexed="42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51"/>
        <bgColor indexed="51"/>
      </patternFill>
    </fill>
    <fill>
      <patternFill patternType="solid">
        <fgColor indexed="13"/>
        <bgColor indexed="13"/>
      </patternFill>
    </fill>
    <fill>
      <patternFill patternType="solid">
        <fgColor indexed="50"/>
        <bgColor indexed="13"/>
      </patternFill>
    </fill>
  </fills>
  <borders count="5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67">
    <xf numFmtId="0" fontId="0" fillId="0" borderId="0"/>
    <xf numFmtId="0" fontId="2" fillId="2" borderId="0" applyNumberFormat="0" applyBorder="0" applyProtection="0"/>
    <xf numFmtId="0" fontId="2" fillId="3" borderId="0" applyNumberFormat="0" applyBorder="0" applyProtection="0"/>
    <xf numFmtId="0" fontId="2" fillId="4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2" fillId="4" borderId="0" applyNumberFormat="0" applyBorder="0" applyProtection="0"/>
    <xf numFmtId="0" fontId="2" fillId="6" borderId="0" applyNumberFormat="0" applyBorder="0" applyProtection="0"/>
    <xf numFmtId="0" fontId="2" fillId="3" borderId="0" applyNumberFormat="0" applyBorder="0" applyProtection="0"/>
    <xf numFmtId="0" fontId="2" fillId="7" borderId="0" applyNumberFormat="0" applyBorder="0" applyProtection="0"/>
    <xf numFmtId="0" fontId="2" fillId="8" borderId="0" applyNumberFormat="0" applyBorder="0" applyProtection="0"/>
    <xf numFmtId="0" fontId="2" fillId="6" borderId="0" applyNumberFormat="0" applyBorder="0" applyProtection="0"/>
    <xf numFmtId="0" fontId="2" fillId="4" borderId="0" applyNumberFormat="0" applyBorder="0" applyProtection="0"/>
    <xf numFmtId="0" fontId="3" fillId="6" borderId="0" applyNumberFormat="0" applyBorder="0" applyProtection="0"/>
    <xf numFmtId="0" fontId="3" fillId="9" borderId="0" applyNumberFormat="0" applyBorder="0" applyProtection="0"/>
    <xf numFmtId="0" fontId="3" fillId="10" borderId="0" applyNumberFormat="0" applyBorder="0" applyProtection="0"/>
    <xf numFmtId="0" fontId="3" fillId="8" borderId="0" applyNumberFormat="0" applyBorder="0" applyProtection="0"/>
    <xf numFmtId="0" fontId="3" fillId="6" borderId="0" applyNumberFormat="0" applyBorder="0" applyProtection="0"/>
    <xf numFmtId="0" fontId="3" fillId="3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3" fillId="11" borderId="0" applyNumberFormat="0" applyBorder="0" applyProtection="0"/>
    <xf numFmtId="0" fontId="3" fillId="9" borderId="0" applyNumberFormat="0" applyBorder="0" applyProtection="0"/>
    <xf numFmtId="0" fontId="3" fillId="10" borderId="0" applyNumberFormat="0" applyBorder="0" applyProtection="0"/>
    <xf numFmtId="0" fontId="3" fillId="12" borderId="0" applyNumberFormat="0" applyBorder="0" applyProtection="0"/>
    <xf numFmtId="0" fontId="3" fillId="13" borderId="0" applyNumberFormat="0" applyBorder="0" applyProtection="0"/>
    <xf numFmtId="0" fontId="3" fillId="14" borderId="0" applyNumberFormat="0" applyBorder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5" fillId="7" borderId="1" applyNumberFormat="0" applyProtection="0"/>
    <xf numFmtId="0" fontId="6" fillId="15" borderId="2" applyNumberFormat="0" applyProtection="0"/>
    <xf numFmtId="0" fontId="7" fillId="6" borderId="0" applyNumberFormat="0" applyBorder="0" applyProtection="0"/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9" fillId="0" borderId="3" applyNumberFormat="0" applyProtection="0"/>
    <xf numFmtId="0" fontId="10" fillId="16" borderId="4" applyNumberFormat="0" applyProtection="0"/>
    <xf numFmtId="0" fontId="11" fillId="0" borderId="5" applyNumberFormat="0" applyProtection="0"/>
    <xf numFmtId="0" fontId="12" fillId="0" borderId="6" applyNumberFormat="0" applyProtection="0"/>
    <xf numFmtId="0" fontId="13" fillId="0" borderId="6" applyNumberFormat="0" applyProtection="0"/>
    <xf numFmtId="0" fontId="13" fillId="0" borderId="0" applyNumberFormat="0" applyBorder="0" applyProtection="0"/>
    <xf numFmtId="0" fontId="14" fillId="7" borderId="0" applyNumberFormat="0" applyBorder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4" fillId="0" borderId="0" applyNumberFormat="0" applyBorder="0" applyProtection="0"/>
    <xf numFmtId="0" fontId="15" fillId="0" borderId="0" applyNumberFormat="0" applyBorder="0" applyProtection="0"/>
    <xf numFmtId="168" fontId="15" fillId="0" borderId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7" fillId="15" borderId="1" applyNumberFormat="0" applyProtection="0"/>
    <xf numFmtId="0" fontId="18" fillId="0" borderId="0" applyNumberFormat="0" applyFill="0" applyBorder="0" applyProtection="0">
      <alignment vertical="top" wrapText="1"/>
    </xf>
    <xf numFmtId="0" fontId="18" fillId="0" borderId="0" applyNumberFormat="0" applyFill="0" applyBorder="0" applyProtection="0">
      <alignment vertical="top" wrapText="1"/>
    </xf>
    <xf numFmtId="0" fontId="19" fillId="0" borderId="0" applyNumberFormat="0" applyBorder="0" applyProtection="0"/>
    <xf numFmtId="169" fontId="19" fillId="0" borderId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20" fillId="0" borderId="7" applyNumberFormat="0" applyProtection="0"/>
    <xf numFmtId="0" fontId="21" fillId="0" borderId="0" applyNumberFormat="0" applyBorder="0" applyProtection="0"/>
    <xf numFmtId="0" fontId="9" fillId="0" borderId="0" applyNumberFormat="0" applyBorder="0" applyProtection="0"/>
    <xf numFmtId="0" fontId="22" fillId="0" borderId="0" applyNumberFormat="0" applyBorder="0" applyProtection="0"/>
    <xf numFmtId="0" fontId="1" fillId="4" borderId="8" applyNumberFormat="0" applyFo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23" fillId="17" borderId="0" applyNumberFormat="0" applyBorder="0" applyProtection="0"/>
  </cellStyleXfs>
  <cellXfs count="272">
    <xf numFmtId="0" fontId="0" fillId="0" borderId="0" xfId="0"/>
    <xf numFmtId="0" fontId="0" fillId="0" borderId="0" xfId="0" applyAlignment="1">
      <alignment horizontal="center" vertical="center"/>
    </xf>
    <xf numFmtId="0" fontId="15" fillId="18" borderId="9" xfId="0" applyFont="1" applyFill="1" applyBorder="1" applyAlignment="1">
      <alignment horizontal="center" vertical="center" wrapText="1"/>
    </xf>
    <xf numFmtId="0" fontId="25" fillId="18" borderId="9" xfId="0" applyFont="1" applyFill="1" applyBorder="1" applyAlignment="1">
      <alignment vertical="center" wrapText="1"/>
    </xf>
    <xf numFmtId="2" fontId="15" fillId="18" borderId="9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/>
    <xf numFmtId="0" fontId="0" fillId="19" borderId="9" xfId="0" applyFill="1" applyBorder="1" applyAlignment="1">
      <alignment horizontal="center" vertical="center"/>
    </xf>
    <xf numFmtId="49" fontId="28" fillId="19" borderId="9" xfId="0" applyNumberFormat="1" applyFont="1" applyFill="1" applyBorder="1" applyAlignment="1">
      <alignment horizontal="left" vertical="center" wrapText="1"/>
    </xf>
    <xf numFmtId="2" fontId="0" fillId="19" borderId="9" xfId="0" applyNumberFormat="1" applyFill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28" fillId="19" borderId="9" xfId="0" applyFont="1" applyFill="1" applyBorder="1" applyAlignment="1">
      <alignment horizontal="left" vertical="center" wrapText="1"/>
    </xf>
    <xf numFmtId="4" fontId="0" fillId="19" borderId="9" xfId="0" applyNumberForma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19" borderId="9" xfId="0" applyFont="1" applyFill="1" applyBorder="1" applyAlignment="1">
      <alignment horizontal="center" vertical="center"/>
    </xf>
    <xf numFmtId="0" fontId="25" fillId="19" borderId="9" xfId="0" applyFont="1" applyFill="1" applyBorder="1" applyAlignment="1">
      <alignment vertical="center"/>
    </xf>
    <xf numFmtId="2" fontId="15" fillId="19" borderId="9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vertical="center" wrapText="1"/>
    </xf>
    <xf numFmtId="0" fontId="0" fillId="0" borderId="0" xfId="0" applyFill="1"/>
    <xf numFmtId="0" fontId="2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2" fontId="0" fillId="0" borderId="0" xfId="0" applyNumberFormat="1" applyFill="1" applyAlignment="1">
      <alignment horizontal="center" vertical="center"/>
    </xf>
    <xf numFmtId="2" fontId="0" fillId="21" borderId="0" xfId="0" applyNumberFormat="1" applyFill="1" applyAlignment="1">
      <alignment horizontal="center" vertical="center"/>
    </xf>
    <xf numFmtId="2" fontId="31" fillId="0" borderId="9" xfId="0" applyNumberFormat="1" applyFont="1" applyBorder="1" applyAlignment="1">
      <alignment horizontal="center" vertical="center"/>
    </xf>
    <xf numFmtId="2" fontId="30" fillId="0" borderId="9" xfId="0" applyNumberFormat="1" applyFont="1" applyBorder="1" applyAlignment="1">
      <alignment horizontal="center" vertical="center" wrapText="1"/>
    </xf>
    <xf numFmtId="2" fontId="31" fillId="0" borderId="9" xfId="0" applyNumberFormat="1" applyFont="1" applyFill="1" applyBorder="1" applyAlignment="1">
      <alignment horizontal="center" vertical="center" wrapText="1"/>
    </xf>
    <xf numFmtId="2" fontId="31" fillId="0" borderId="9" xfId="0" applyNumberFormat="1" applyFont="1" applyFill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16" fillId="19" borderId="9" xfId="0" applyNumberFormat="1" applyFont="1" applyFill="1" applyBorder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0" fontId="32" fillId="22" borderId="9" xfId="0" applyFont="1" applyFill="1" applyBorder="1" applyAlignment="1">
      <alignment horizontal="center" vertical="center" wrapText="1"/>
    </xf>
    <xf numFmtId="2" fontId="15" fillId="22" borderId="9" xfId="0" applyNumberFormat="1" applyFont="1" applyFill="1" applyBorder="1" applyAlignment="1">
      <alignment horizontal="center" vertical="center" wrapText="1"/>
    </xf>
    <xf numFmtId="0" fontId="15" fillId="22" borderId="9" xfId="0" applyFont="1" applyFill="1" applyBorder="1" applyAlignment="1">
      <alignment vertical="center" wrapText="1"/>
    </xf>
    <xf numFmtId="0" fontId="32" fillId="22" borderId="9" xfId="0" applyFont="1" applyFill="1" applyBorder="1" applyAlignment="1">
      <alignment vertical="center" wrapText="1"/>
    </xf>
    <xf numFmtId="0" fontId="25" fillId="20" borderId="13" xfId="0" applyFont="1" applyFill="1" applyBorder="1" applyAlignment="1">
      <alignment horizontal="center" vertical="center"/>
    </xf>
    <xf numFmtId="0" fontId="25" fillId="20" borderId="13" xfId="0" applyFont="1" applyFill="1" applyBorder="1" applyAlignment="1">
      <alignment horizontal="left" vertical="center" wrapText="1"/>
    </xf>
    <xf numFmtId="2" fontId="25" fillId="20" borderId="13" xfId="0" applyNumberFormat="1" applyFont="1" applyFill="1" applyBorder="1" applyAlignment="1">
      <alignment horizontal="center" vertical="center"/>
    </xf>
    <xf numFmtId="2" fontId="25" fillId="23" borderId="13" xfId="0" applyNumberFormat="1" applyFont="1" applyFill="1" applyBorder="1" applyAlignment="1">
      <alignment horizontal="center" vertical="center"/>
    </xf>
    <xf numFmtId="0" fontId="25" fillId="19" borderId="9" xfId="0" applyFont="1" applyFill="1" applyBorder="1" applyAlignment="1">
      <alignment vertical="center" wrapText="1"/>
    </xf>
    <xf numFmtId="0" fontId="32" fillId="0" borderId="13" xfId="0" applyFont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/>
    </xf>
    <xf numFmtId="0" fontId="0" fillId="0" borderId="0" xfId="0" applyAlignment="1"/>
    <xf numFmtId="2" fontId="15" fillId="18" borderId="12" xfId="0" applyNumberFormat="1" applyFont="1" applyFill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vertical="center"/>
    </xf>
    <xf numFmtId="0" fontId="15" fillId="15" borderId="13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32" fillId="0" borderId="11" xfId="0" applyFont="1" applyBorder="1" applyAlignment="1">
      <alignment horizontal="left" vertical="center" wrapText="1"/>
    </xf>
    <xf numFmtId="2" fontId="30" fillId="0" borderId="10" xfId="0" applyNumberFormat="1" applyFont="1" applyBorder="1" applyAlignment="1">
      <alignment horizontal="center" vertical="center" wrapText="1"/>
    </xf>
    <xf numFmtId="4" fontId="36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 wrapText="1"/>
    </xf>
    <xf numFmtId="0" fontId="15" fillId="22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15" fillId="24" borderId="13" xfId="0" applyFont="1" applyFill="1" applyBorder="1" applyAlignment="1">
      <alignment horizontal="center" vertical="center"/>
    </xf>
    <xf numFmtId="0" fontId="15" fillId="18" borderId="10" xfId="0" applyFont="1" applyFill="1" applyBorder="1" applyAlignment="1">
      <alignment horizontal="center" vertical="center" wrapText="1"/>
    </xf>
    <xf numFmtId="0" fontId="25" fillId="18" borderId="10" xfId="0" applyFont="1" applyFill="1" applyBorder="1" applyAlignment="1">
      <alignment vertical="center" wrapText="1"/>
    </xf>
    <xf numFmtId="2" fontId="15" fillId="18" borderId="10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18" borderId="21" xfId="0" applyFont="1" applyFill="1" applyBorder="1" applyAlignment="1">
      <alignment horizontal="center" vertical="center" wrapText="1"/>
    </xf>
    <xf numFmtId="2" fontId="15" fillId="18" borderId="22" xfId="0" applyNumberFormat="1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2" fontId="15" fillId="0" borderId="24" xfId="0" applyNumberFormat="1" applyFont="1" applyBorder="1" applyAlignment="1">
      <alignment horizontal="center" vertical="center"/>
    </xf>
    <xf numFmtId="0" fontId="0" fillId="19" borderId="23" xfId="0" applyFill="1" applyBorder="1" applyAlignment="1">
      <alignment horizontal="center" vertical="center"/>
    </xf>
    <xf numFmtId="2" fontId="16" fillId="19" borderId="24" xfId="0" applyNumberFormat="1" applyFont="1" applyFill="1" applyBorder="1" applyAlignment="1">
      <alignment horizontal="center" vertical="center"/>
    </xf>
    <xf numFmtId="0" fontId="15" fillId="18" borderId="23" xfId="0" applyFont="1" applyFill="1" applyBorder="1" applyAlignment="1">
      <alignment horizontal="center" vertical="center" wrapText="1"/>
    </xf>
    <xf numFmtId="2" fontId="15" fillId="18" borderId="25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2" fontId="15" fillId="0" borderId="22" xfId="0" applyNumberFormat="1" applyFont="1" applyBorder="1" applyAlignment="1">
      <alignment horizontal="center" vertical="center"/>
    </xf>
    <xf numFmtId="2" fontId="15" fillId="18" borderId="24" xfId="0" applyNumberFormat="1" applyFont="1" applyFill="1" applyBorder="1" applyAlignment="1">
      <alignment horizontal="center" vertical="center" wrapText="1"/>
    </xf>
    <xf numFmtId="0" fontId="15" fillId="19" borderId="23" xfId="0" applyFont="1" applyFill="1" applyBorder="1" applyAlignment="1">
      <alignment horizontal="center" vertical="center"/>
    </xf>
    <xf numFmtId="2" fontId="15" fillId="19" borderId="24" xfId="0" applyNumberFormat="1" applyFont="1" applyFill="1" applyBorder="1" applyAlignment="1">
      <alignment horizontal="center" vertical="center"/>
    </xf>
    <xf numFmtId="0" fontId="15" fillId="22" borderId="26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24" borderId="29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2" fontId="15" fillId="0" borderId="12" xfId="0" applyNumberFormat="1" applyFon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 wrapText="1"/>
    </xf>
    <xf numFmtId="0" fontId="15" fillId="22" borderId="9" xfId="0" applyFont="1" applyFill="1" applyBorder="1" applyAlignment="1">
      <alignment horizontal="center" vertical="center" wrapText="1"/>
    </xf>
    <xf numFmtId="2" fontId="15" fillId="0" borderId="25" xfId="0" applyNumberFormat="1" applyFont="1" applyBorder="1" applyAlignment="1">
      <alignment horizontal="center" vertical="center"/>
    </xf>
    <xf numFmtId="0" fontId="15" fillId="18" borderId="26" xfId="0" applyFont="1" applyFill="1" applyBorder="1" applyAlignment="1">
      <alignment horizontal="center" vertical="center" wrapText="1"/>
    </xf>
    <xf numFmtId="2" fontId="24" fillId="0" borderId="17" xfId="0" applyNumberFormat="1" applyFont="1" applyFill="1" applyBorder="1" applyAlignment="1">
      <alignment horizontal="center" vertical="center"/>
    </xf>
    <xf numFmtId="0" fontId="26" fillId="0" borderId="27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right" vertical="center"/>
    </xf>
    <xf numFmtId="2" fontId="24" fillId="0" borderId="31" xfId="0" applyNumberFormat="1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right" vertical="center"/>
    </xf>
    <xf numFmtId="2" fontId="24" fillId="0" borderId="20" xfId="0" applyNumberFormat="1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right" vertical="center" wrapText="1"/>
    </xf>
    <xf numFmtId="0" fontId="26" fillId="0" borderId="19" xfId="0" applyFont="1" applyFill="1" applyBorder="1" applyAlignment="1">
      <alignment horizontal="right" vertical="center" wrapText="1"/>
    </xf>
    <xf numFmtId="0" fontId="0" fillId="0" borderId="16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24" fillId="25" borderId="13" xfId="0" applyFont="1" applyFill="1" applyBorder="1" applyAlignment="1">
      <alignment horizontal="center" vertical="center" wrapText="1"/>
    </xf>
    <xf numFmtId="2" fontId="24" fillId="26" borderId="13" xfId="0" applyNumberFormat="1" applyFont="1" applyFill="1" applyBorder="1" applyAlignment="1">
      <alignment horizontal="center" vertical="center" wrapText="1"/>
    </xf>
    <xf numFmtId="0" fontId="24" fillId="26" borderId="13" xfId="0" applyFont="1" applyFill="1" applyBorder="1" applyAlignment="1">
      <alignment horizontal="center" vertical="center" wrapText="1"/>
    </xf>
    <xf numFmtId="2" fontId="15" fillId="0" borderId="9" xfId="0" applyNumberFormat="1" applyFont="1" applyFill="1" applyBorder="1" applyAlignment="1">
      <alignment horizontal="center" vertical="center" wrapText="1"/>
    </xf>
    <xf numFmtId="2" fontId="15" fillId="0" borderId="9" xfId="0" applyNumberFormat="1" applyFont="1" applyFill="1" applyBorder="1" applyAlignment="1">
      <alignment horizontal="center" vertical="center"/>
    </xf>
    <xf numFmtId="2" fontId="15" fillId="0" borderId="14" xfId="0" applyNumberFormat="1" applyFont="1" applyFill="1" applyBorder="1" applyAlignment="1">
      <alignment horizontal="center" vertical="center"/>
    </xf>
    <xf numFmtId="0" fontId="32" fillId="0" borderId="9" xfId="0" applyFont="1" applyBorder="1" applyAlignment="1">
      <alignment horizontal="left" vertical="center" wrapText="1"/>
    </xf>
    <xf numFmtId="2" fontId="15" fillId="0" borderId="32" xfId="0" applyNumberFormat="1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 wrapText="1"/>
    </xf>
    <xf numFmtId="0" fontId="25" fillId="28" borderId="13" xfId="0" applyFont="1" applyFill="1" applyBorder="1" applyAlignment="1">
      <alignment horizontal="center" vertical="center"/>
    </xf>
    <xf numFmtId="0" fontId="24" fillId="28" borderId="13" xfId="0" applyFont="1" applyFill="1" applyBorder="1" applyAlignment="1">
      <alignment horizontal="left" vertical="center" wrapText="1"/>
    </xf>
    <xf numFmtId="2" fontId="25" fillId="28" borderId="13" xfId="0" applyNumberFormat="1" applyFont="1" applyFill="1" applyBorder="1" applyAlignment="1">
      <alignment horizontal="center" vertical="center"/>
    </xf>
    <xf numFmtId="2" fontId="25" fillId="27" borderId="13" xfId="0" applyNumberFormat="1" applyFont="1" applyFill="1" applyBorder="1" applyAlignment="1">
      <alignment horizontal="center" vertical="center"/>
    </xf>
    <xf numFmtId="2" fontId="15" fillId="29" borderId="9" xfId="0" applyNumberFormat="1" applyFont="1" applyFill="1" applyBorder="1" applyAlignment="1">
      <alignment horizontal="center" vertical="center" wrapText="1"/>
    </xf>
    <xf numFmtId="0" fontId="32" fillId="0" borderId="28" xfId="0" applyFont="1" applyBorder="1" applyAlignment="1">
      <alignment horizontal="left" vertical="center" wrapText="1"/>
    </xf>
    <xf numFmtId="0" fontId="32" fillId="22" borderId="28" xfId="0" applyFont="1" applyFill="1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/>
    </xf>
    <xf numFmtId="2" fontId="31" fillId="0" borderId="14" xfId="0" applyNumberFormat="1" applyFont="1" applyFill="1" applyBorder="1" applyAlignment="1">
      <alignment horizontal="center" vertical="center"/>
    </xf>
    <xf numFmtId="2" fontId="15" fillId="0" borderId="36" xfId="0" applyNumberFormat="1" applyFont="1" applyBorder="1" applyAlignment="1">
      <alignment horizontal="center" vertical="center"/>
    </xf>
    <xf numFmtId="2" fontId="15" fillId="0" borderId="13" xfId="0" applyNumberFormat="1" applyFont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vertical="center" wrapText="1"/>
    </xf>
    <xf numFmtId="2" fontId="31" fillId="0" borderId="10" xfId="0" applyNumberFormat="1" applyFont="1" applyBorder="1" applyAlignment="1">
      <alignment horizontal="center" vertical="center"/>
    </xf>
    <xf numFmtId="0" fontId="15" fillId="18" borderId="13" xfId="0" applyFont="1" applyFill="1" applyBorder="1" applyAlignment="1">
      <alignment horizontal="center" vertical="center" wrapText="1"/>
    </xf>
    <xf numFmtId="0" fontId="25" fillId="18" borderId="13" xfId="0" applyFont="1" applyFill="1" applyBorder="1" applyAlignment="1">
      <alignment vertical="center" wrapText="1"/>
    </xf>
    <xf numFmtId="2" fontId="15" fillId="18" borderId="13" xfId="0" applyNumberFormat="1" applyFont="1" applyFill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/>
    </xf>
    <xf numFmtId="0" fontId="15" fillId="30" borderId="23" xfId="0" applyFont="1" applyFill="1" applyBorder="1" applyAlignment="1">
      <alignment horizontal="center" vertical="center" wrapText="1"/>
    </xf>
    <xf numFmtId="0" fontId="32" fillId="30" borderId="38" xfId="0" applyFont="1" applyFill="1" applyBorder="1" applyAlignment="1">
      <alignment horizontal="center" vertical="center"/>
    </xf>
    <xf numFmtId="0" fontId="25" fillId="30" borderId="9" xfId="0" applyFont="1" applyFill="1" applyBorder="1" applyAlignment="1">
      <alignment horizontal="center" vertical="center" wrapText="1"/>
    </xf>
    <xf numFmtId="0" fontId="0" fillId="30" borderId="38" xfId="0" applyFill="1" applyBorder="1" applyAlignment="1">
      <alignment horizontal="center" vertical="center" wrapText="1"/>
    </xf>
    <xf numFmtId="2" fontId="15" fillId="30" borderId="9" xfId="0" applyNumberFormat="1" applyFont="1" applyFill="1" applyBorder="1" applyAlignment="1">
      <alignment horizontal="center" vertical="center" wrapText="1"/>
    </xf>
    <xf numFmtId="2" fontId="15" fillId="30" borderId="9" xfId="0" applyNumberFormat="1" applyFont="1" applyFill="1" applyBorder="1" applyAlignment="1">
      <alignment horizontal="center" vertical="center"/>
    </xf>
    <xf numFmtId="2" fontId="15" fillId="30" borderId="25" xfId="0" applyNumberFormat="1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15" fillId="0" borderId="39" xfId="0" applyFont="1" applyFill="1" applyBorder="1" applyAlignment="1">
      <alignment horizontal="left" vertical="center" wrapText="1"/>
    </xf>
    <xf numFmtId="0" fontId="15" fillId="0" borderId="29" xfId="0" applyFont="1" applyBorder="1" applyAlignment="1">
      <alignment horizontal="center" vertical="center" wrapText="1"/>
    </xf>
    <xf numFmtId="2" fontId="15" fillId="0" borderId="12" xfId="0" applyNumberFormat="1" applyFont="1" applyFill="1" applyBorder="1" applyAlignment="1">
      <alignment horizontal="center" vertical="center"/>
    </xf>
    <xf numFmtId="0" fontId="33" fillId="0" borderId="29" xfId="0" applyFont="1" applyFill="1" applyBorder="1" applyAlignment="1">
      <alignment horizontal="center" vertical="center"/>
    </xf>
    <xf numFmtId="0" fontId="15" fillId="0" borderId="13" xfId="0" applyFont="1" applyBorder="1" applyAlignment="1">
      <alignment vertical="center" wrapText="1"/>
    </xf>
    <xf numFmtId="2" fontId="15" fillId="0" borderId="13" xfId="0" applyNumberFormat="1" applyFont="1" applyBorder="1" applyAlignment="1">
      <alignment horizontal="center" vertical="center" wrapText="1"/>
    </xf>
    <xf numFmtId="0" fontId="37" fillId="31" borderId="37" xfId="0" applyFont="1" applyFill="1" applyBorder="1" applyAlignment="1">
      <alignment horizontal="center" vertical="center"/>
    </xf>
    <xf numFmtId="0" fontId="38" fillId="31" borderId="13" xfId="0" applyFont="1" applyFill="1" applyBorder="1" applyAlignment="1">
      <alignment horizontal="center" vertical="center" wrapText="1"/>
    </xf>
    <xf numFmtId="0" fontId="39" fillId="31" borderId="37" xfId="0" applyFont="1" applyFill="1" applyBorder="1" applyAlignment="1">
      <alignment horizontal="center" vertical="center" wrapText="1"/>
    </xf>
    <xf numFmtId="0" fontId="40" fillId="31" borderId="37" xfId="0" applyFont="1" applyFill="1" applyBorder="1" applyAlignment="1">
      <alignment horizontal="center" vertical="center"/>
    </xf>
    <xf numFmtId="171" fontId="40" fillId="31" borderId="13" xfId="0" applyNumberFormat="1" applyFont="1" applyFill="1" applyBorder="1" applyAlignment="1">
      <alignment horizontal="center" vertical="center"/>
    </xf>
    <xf numFmtId="0" fontId="37" fillId="31" borderId="18" xfId="0" applyFont="1" applyFill="1" applyBorder="1" applyAlignment="1">
      <alignment horizontal="center" vertical="center" wrapText="1"/>
    </xf>
    <xf numFmtId="0" fontId="37" fillId="31" borderId="40" xfId="0" applyFont="1" applyFill="1" applyBorder="1" applyAlignment="1">
      <alignment horizontal="center" vertical="center" wrapText="1"/>
    </xf>
    <xf numFmtId="0" fontId="41" fillId="31" borderId="37" xfId="0" applyFont="1" applyFill="1" applyBorder="1" applyAlignment="1">
      <alignment horizontal="center" vertical="center"/>
    </xf>
    <xf numFmtId="0" fontId="42" fillId="31" borderId="13" xfId="0" applyFont="1" applyFill="1" applyBorder="1" applyAlignment="1">
      <alignment horizontal="center" vertical="center" wrapText="1"/>
    </xf>
    <xf numFmtId="0" fontId="43" fillId="31" borderId="37" xfId="0" applyFont="1" applyFill="1" applyBorder="1" applyAlignment="1">
      <alignment horizontal="center" vertical="center"/>
    </xf>
    <xf numFmtId="171" fontId="43" fillId="31" borderId="13" xfId="0" applyNumberFormat="1" applyFont="1" applyFill="1" applyBorder="1" applyAlignment="1">
      <alignment horizontal="center" vertical="center"/>
    </xf>
    <xf numFmtId="0" fontId="44" fillId="31" borderId="18" xfId="0" applyFont="1" applyFill="1" applyBorder="1" applyAlignment="1">
      <alignment horizontal="center" vertical="center" wrapText="1"/>
    </xf>
    <xf numFmtId="0" fontId="37" fillId="31" borderId="41" xfId="0" applyFont="1" applyFill="1" applyBorder="1" applyAlignment="1">
      <alignment horizontal="center" vertical="center" wrapText="1"/>
    </xf>
    <xf numFmtId="0" fontId="44" fillId="31" borderId="42" xfId="0" applyFont="1" applyFill="1" applyBorder="1" applyAlignment="1">
      <alignment horizontal="center" vertical="center" wrapText="1"/>
    </xf>
    <xf numFmtId="0" fontId="0" fillId="23" borderId="43" xfId="0" applyFill="1" applyBorder="1"/>
    <xf numFmtId="0" fontId="45" fillId="0" borderId="27" xfId="0" applyFont="1" applyFill="1" applyBorder="1" applyAlignment="1">
      <alignment horizontal="right" vertical="center"/>
    </xf>
    <xf numFmtId="0" fontId="45" fillId="0" borderId="0" xfId="0" applyFont="1" applyFill="1" applyBorder="1" applyAlignment="1">
      <alignment horizontal="right" vertical="center"/>
    </xf>
    <xf numFmtId="2" fontId="47" fillId="0" borderId="31" xfId="0" applyNumberFormat="1" applyFont="1" applyFill="1" applyBorder="1" applyAlignment="1">
      <alignment horizontal="center" vertical="center"/>
    </xf>
    <xf numFmtId="0" fontId="45" fillId="0" borderId="27" xfId="0" applyFont="1" applyFill="1" applyBorder="1" applyAlignment="1">
      <alignment horizontal="center" vertical="center"/>
    </xf>
    <xf numFmtId="0" fontId="45" fillId="0" borderId="19" xfId="0" applyFont="1" applyFill="1" applyBorder="1" applyAlignment="1">
      <alignment horizontal="right" vertical="center"/>
    </xf>
    <xf numFmtId="2" fontId="47" fillId="0" borderId="20" xfId="0" applyNumberFormat="1" applyFont="1" applyFill="1" applyBorder="1" applyAlignment="1">
      <alignment horizontal="center" vertical="center"/>
    </xf>
    <xf numFmtId="0" fontId="45" fillId="0" borderId="16" xfId="0" applyFont="1" applyFill="1" applyBorder="1" applyAlignment="1">
      <alignment horizontal="right" vertical="center" wrapText="1"/>
    </xf>
    <xf numFmtId="0" fontId="48" fillId="0" borderId="0" xfId="0" applyFont="1" applyAlignment="1">
      <alignment horizontal="left" vertical="center" wrapText="1"/>
    </xf>
    <xf numFmtId="0" fontId="46" fillId="0" borderId="16" xfId="0" applyFont="1" applyFill="1" applyBorder="1" applyAlignment="1">
      <alignment vertical="center" wrapText="1"/>
    </xf>
    <xf numFmtId="2" fontId="47" fillId="0" borderId="17" xfId="0" applyNumberFormat="1" applyFont="1" applyFill="1" applyBorder="1" applyAlignment="1">
      <alignment horizontal="center" vertical="center"/>
    </xf>
    <xf numFmtId="0" fontId="45" fillId="0" borderId="19" xfId="0" applyFont="1" applyFill="1" applyBorder="1" applyAlignment="1">
      <alignment horizontal="right" vertical="center" wrapText="1"/>
    </xf>
    <xf numFmtId="0" fontId="47" fillId="32" borderId="13" xfId="0" applyFont="1" applyFill="1" applyBorder="1" applyAlignment="1">
      <alignment horizontal="center" vertical="center" wrapText="1"/>
    </xf>
    <xf numFmtId="2" fontId="47" fillId="33" borderId="13" xfId="0" applyNumberFormat="1" applyFont="1" applyFill="1" applyBorder="1" applyAlignment="1">
      <alignment horizontal="center" vertical="center" wrapText="1"/>
    </xf>
    <xf numFmtId="0" fontId="47" fillId="33" borderId="13" xfId="0" applyFont="1" applyFill="1" applyBorder="1" applyAlignment="1">
      <alignment horizontal="center" vertical="center" wrapText="1"/>
    </xf>
    <xf numFmtId="0" fontId="48" fillId="36" borderId="44" xfId="0" applyFont="1" applyFill="1" applyBorder="1" applyAlignment="1">
      <alignment horizontal="center" vertical="center" wrapText="1"/>
    </xf>
    <xf numFmtId="0" fontId="48" fillId="36" borderId="45" xfId="0" applyFont="1" applyFill="1" applyBorder="1" applyAlignment="1">
      <alignment horizontal="center" vertical="center" wrapText="1"/>
    </xf>
    <xf numFmtId="0" fontId="49" fillId="36" borderId="45" xfId="0" applyFont="1" applyFill="1" applyBorder="1" applyAlignment="1">
      <alignment vertical="center" wrapText="1"/>
    </xf>
    <xf numFmtId="0" fontId="48" fillId="0" borderId="46" xfId="0" applyFont="1" applyFill="1" applyBorder="1" applyAlignment="1">
      <alignment horizontal="center" vertical="center" wrapText="1"/>
    </xf>
    <xf numFmtId="0" fontId="48" fillId="0" borderId="13" xfId="0" applyFont="1" applyFill="1" applyBorder="1" applyAlignment="1">
      <alignment horizontal="center" vertical="center"/>
    </xf>
    <xf numFmtId="0" fontId="48" fillId="0" borderId="47" xfId="0" applyFont="1" applyFill="1" applyBorder="1" applyAlignment="1">
      <alignment horizontal="left" vertical="center" wrapText="1"/>
    </xf>
    <xf numFmtId="0" fontId="48" fillId="0" borderId="48" xfId="0" applyFont="1" applyFill="1" applyBorder="1" applyAlignment="1">
      <alignment horizontal="center" vertical="center" wrapText="1"/>
    </xf>
    <xf numFmtId="2" fontId="48" fillId="0" borderId="47" xfId="0" applyNumberFormat="1" applyFont="1" applyFill="1" applyBorder="1" applyAlignment="1">
      <alignment horizontal="center" vertical="center"/>
    </xf>
    <xf numFmtId="2" fontId="50" fillId="0" borderId="47" xfId="0" applyNumberFormat="1" applyFont="1" applyBorder="1" applyAlignment="1">
      <alignment horizontal="center" vertical="center"/>
    </xf>
    <xf numFmtId="2" fontId="48" fillId="0" borderId="49" xfId="0" applyNumberFormat="1" applyFont="1" applyBorder="1" applyAlignment="1">
      <alignment horizontal="center" vertical="center"/>
    </xf>
    <xf numFmtId="0" fontId="0" fillId="37" borderId="46" xfId="0" applyFill="1" applyBorder="1" applyAlignment="1">
      <alignment horizontal="center" vertical="center"/>
    </xf>
    <xf numFmtId="0" fontId="0" fillId="37" borderId="47" xfId="0" applyFill="1" applyBorder="1" applyAlignment="1">
      <alignment horizontal="center" vertical="center"/>
    </xf>
    <xf numFmtId="49" fontId="51" fillId="37" borderId="47" xfId="0" applyNumberFormat="1" applyFont="1" applyFill="1" applyBorder="1" applyAlignment="1">
      <alignment horizontal="left" vertical="center" wrapText="1"/>
    </xf>
    <xf numFmtId="2" fontId="0" fillId="37" borderId="47" xfId="0" applyNumberFormat="1" applyFill="1" applyBorder="1" applyAlignment="1">
      <alignment horizontal="center" vertical="center"/>
    </xf>
    <xf numFmtId="2" fontId="52" fillId="37" borderId="49" xfId="0" applyNumberFormat="1" applyFont="1" applyFill="1" applyBorder="1" applyAlignment="1">
      <alignment horizontal="center" vertical="center"/>
    </xf>
    <xf numFmtId="0" fontId="49" fillId="38" borderId="13" xfId="0" applyFont="1" applyFill="1" applyBorder="1" applyAlignment="1">
      <alignment horizontal="center" vertical="center"/>
    </xf>
    <xf numFmtId="0" fontId="49" fillId="38" borderId="13" xfId="0" applyFont="1" applyFill="1" applyBorder="1" applyAlignment="1">
      <alignment horizontal="left" vertical="center" wrapText="1"/>
    </xf>
    <xf numFmtId="2" fontId="49" fillId="38" borderId="13" xfId="0" applyNumberFormat="1" applyFont="1" applyFill="1" applyBorder="1" applyAlignment="1">
      <alignment horizontal="center" vertical="center"/>
    </xf>
    <xf numFmtId="2" fontId="49" fillId="35" borderId="13" xfId="0" applyNumberFormat="1" applyFont="1" applyFill="1" applyBorder="1" applyAlignment="1">
      <alignment horizontal="center" vertical="center"/>
    </xf>
    <xf numFmtId="0" fontId="49" fillId="39" borderId="13" xfId="0" applyFont="1" applyFill="1" applyBorder="1" applyAlignment="1">
      <alignment horizontal="center" vertical="center"/>
    </xf>
    <xf numFmtId="0" fontId="47" fillId="39" borderId="13" xfId="0" applyFont="1" applyFill="1" applyBorder="1" applyAlignment="1">
      <alignment horizontal="left" vertical="center" wrapText="1"/>
    </xf>
    <xf numFmtId="2" fontId="49" fillId="39" borderId="13" xfId="0" applyNumberFormat="1" applyFont="1" applyFill="1" applyBorder="1" applyAlignment="1">
      <alignment horizontal="center" vertical="center"/>
    </xf>
    <xf numFmtId="2" fontId="49" fillId="34" borderId="13" xfId="0" applyNumberFormat="1" applyFont="1" applyFill="1" applyBorder="1" applyAlignment="1">
      <alignment horizontal="center" vertical="center"/>
    </xf>
    <xf numFmtId="0" fontId="48" fillId="37" borderId="47" xfId="0" applyFont="1" applyFill="1" applyBorder="1" applyAlignment="1">
      <alignment horizontal="center" vertical="center"/>
    </xf>
    <xf numFmtId="0" fontId="49" fillId="0" borderId="27" xfId="0" applyFont="1" applyFill="1" applyBorder="1" applyAlignment="1">
      <alignment horizontal="right" vertical="center"/>
    </xf>
    <xf numFmtId="0" fontId="49" fillId="0" borderId="27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0" fillId="0" borderId="0" xfId="0" applyAlignment="1">
      <alignment wrapText="1"/>
    </xf>
    <xf numFmtId="0" fontId="26" fillId="0" borderId="27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right" vertical="center" wrapText="1"/>
    </xf>
    <xf numFmtId="2" fontId="24" fillId="0" borderId="31" xfId="0" applyNumberFormat="1" applyFont="1" applyFill="1" applyBorder="1" applyAlignment="1">
      <alignment horizontal="center" vertical="center" wrapText="1"/>
    </xf>
    <xf numFmtId="0" fontId="26" fillId="0" borderId="27" xfId="0" applyFont="1" applyFill="1" applyBorder="1" applyAlignment="1">
      <alignment horizontal="right" vertical="center" wrapText="1"/>
    </xf>
    <xf numFmtId="2" fontId="24" fillId="0" borderId="17" xfId="0" applyNumberFormat="1" applyFont="1" applyFill="1" applyBorder="1" applyAlignment="1">
      <alignment horizontal="center" vertical="center" wrapText="1"/>
    </xf>
    <xf numFmtId="2" fontId="31" fillId="0" borderId="9" xfId="0" applyNumberFormat="1" applyFont="1" applyBorder="1" applyAlignment="1">
      <alignment horizontal="center" vertical="center" wrapText="1"/>
    </xf>
    <xf numFmtId="2" fontId="15" fillId="0" borderId="24" xfId="0" applyNumberFormat="1" applyFont="1" applyBorder="1" applyAlignment="1">
      <alignment horizontal="center" vertical="center" wrapText="1"/>
    </xf>
    <xf numFmtId="0" fontId="0" fillId="19" borderId="23" xfId="0" applyFill="1" applyBorder="1" applyAlignment="1">
      <alignment horizontal="center" vertical="center" wrapText="1"/>
    </xf>
    <xf numFmtId="2" fontId="31" fillId="0" borderId="12" xfId="0" applyNumberFormat="1" applyFont="1" applyBorder="1" applyAlignment="1">
      <alignment horizontal="center" vertical="center" wrapText="1"/>
    </xf>
    <xf numFmtId="2" fontId="15" fillId="0" borderId="25" xfId="0" applyNumberFormat="1" applyFont="1" applyBorder="1" applyAlignment="1">
      <alignment horizontal="center" vertical="center" wrapText="1"/>
    </xf>
    <xf numFmtId="2" fontId="15" fillId="0" borderId="14" xfId="0" applyNumberFormat="1" applyFont="1" applyFill="1" applyBorder="1" applyAlignment="1">
      <alignment horizontal="center" vertical="center" wrapText="1"/>
    </xf>
    <xf numFmtId="2" fontId="31" fillId="0" borderId="13" xfId="0" applyNumberFormat="1" applyFont="1" applyBorder="1" applyAlignment="1">
      <alignment horizontal="center" vertical="center" wrapText="1"/>
    </xf>
    <xf numFmtId="0" fontId="0" fillId="19" borderId="21" xfId="0" applyFill="1" applyBorder="1" applyAlignment="1">
      <alignment horizontal="center" vertical="center" wrapText="1"/>
    </xf>
    <xf numFmtId="0" fontId="25" fillId="20" borderId="13" xfId="0" applyFont="1" applyFill="1" applyBorder="1" applyAlignment="1">
      <alignment horizontal="center" vertical="center" wrapText="1"/>
    </xf>
    <xf numFmtId="2" fontId="25" fillId="20" borderId="13" xfId="0" applyNumberFormat="1" applyFont="1" applyFill="1" applyBorder="1" applyAlignment="1">
      <alignment horizontal="center" vertical="center" wrapText="1"/>
    </xf>
    <xf numFmtId="2" fontId="25" fillId="23" borderId="13" xfId="0" applyNumberFormat="1" applyFont="1" applyFill="1" applyBorder="1" applyAlignment="1">
      <alignment horizontal="center" vertical="center" wrapText="1"/>
    </xf>
    <xf numFmtId="0" fontId="25" fillId="28" borderId="13" xfId="0" applyFont="1" applyFill="1" applyBorder="1" applyAlignment="1">
      <alignment horizontal="center" vertical="center" wrapText="1"/>
    </xf>
    <xf numFmtId="2" fontId="25" fillId="28" borderId="13" xfId="0" applyNumberFormat="1" applyFont="1" applyFill="1" applyBorder="1" applyAlignment="1">
      <alignment horizontal="center" vertical="center" wrapText="1"/>
    </xf>
    <xf numFmtId="2" fontId="25" fillId="27" borderId="13" xfId="0" applyNumberFormat="1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/>
    </xf>
    <xf numFmtId="0" fontId="24" fillId="23" borderId="15" xfId="0" applyFont="1" applyFill="1" applyBorder="1" applyAlignment="1">
      <alignment horizontal="left" vertical="center" wrapText="1"/>
    </xf>
    <xf numFmtId="0" fontId="24" fillId="23" borderId="16" xfId="0" applyFont="1" applyFill="1" applyBorder="1" applyAlignment="1">
      <alignment horizontal="left" vertical="center" wrapText="1"/>
    </xf>
    <xf numFmtId="0" fontId="24" fillId="23" borderId="17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/>
    </xf>
    <xf numFmtId="0" fontId="24" fillId="27" borderId="33" xfId="0" applyFont="1" applyFill="1" applyBorder="1" applyAlignment="1">
      <alignment horizontal="left" vertical="center" wrapText="1"/>
    </xf>
    <xf numFmtId="0" fontId="24" fillId="27" borderId="34" xfId="0" applyFont="1" applyFill="1" applyBorder="1" applyAlignment="1">
      <alignment horizontal="left" vertical="center" wrapText="1"/>
    </xf>
    <xf numFmtId="0" fontId="24" fillId="27" borderId="11" xfId="0" applyFont="1" applyFill="1" applyBorder="1" applyAlignment="1">
      <alignment horizontal="left" vertical="center" wrapText="1"/>
    </xf>
    <xf numFmtId="0" fontId="27" fillId="0" borderId="19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47" fillId="35" borderId="15" xfId="0" applyFont="1" applyFill="1" applyBorder="1" applyAlignment="1">
      <alignment horizontal="center" vertical="center" wrapText="1"/>
    </xf>
    <xf numFmtId="0" fontId="47" fillId="35" borderId="16" xfId="0" applyFont="1" applyFill="1" applyBorder="1" applyAlignment="1">
      <alignment horizontal="center" vertical="center" wrapText="1"/>
    </xf>
    <xf numFmtId="0" fontId="47" fillId="35" borderId="17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46" fillId="0" borderId="19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47" fillId="34" borderId="33" xfId="0" applyFont="1" applyFill="1" applyBorder="1" applyAlignment="1">
      <alignment horizontal="center" vertical="center" wrapText="1"/>
    </xf>
    <xf numFmtId="0" fontId="47" fillId="34" borderId="34" xfId="0" applyFont="1" applyFill="1" applyBorder="1" applyAlignment="1">
      <alignment horizontal="center" vertical="center" wrapText="1"/>
    </xf>
    <xf numFmtId="0" fontId="47" fillId="34" borderId="11" xfId="0" applyFont="1" applyFill="1" applyBorder="1" applyAlignment="1">
      <alignment horizontal="center" vertical="center" wrapText="1"/>
    </xf>
    <xf numFmtId="0" fontId="47" fillId="0" borderId="15" xfId="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" vertical="center"/>
    </xf>
    <xf numFmtId="0" fontId="49" fillId="0" borderId="15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24" fillId="27" borderId="33" xfId="0" applyFont="1" applyFill="1" applyBorder="1" applyAlignment="1">
      <alignment horizontal="center" vertical="center" wrapText="1"/>
    </xf>
    <xf numFmtId="0" fontId="24" fillId="27" borderId="34" xfId="0" applyFont="1" applyFill="1" applyBorder="1" applyAlignment="1">
      <alignment horizontal="center" vertical="center" wrapText="1"/>
    </xf>
    <xf numFmtId="0" fontId="24" fillId="27" borderId="11" xfId="0" applyFont="1" applyFill="1" applyBorder="1" applyAlignment="1">
      <alignment horizontal="center" vertical="center" wrapText="1"/>
    </xf>
    <xf numFmtId="0" fontId="24" fillId="23" borderId="15" xfId="0" applyFont="1" applyFill="1" applyBorder="1" applyAlignment="1">
      <alignment horizontal="center" vertical="center" wrapText="1"/>
    </xf>
    <xf numFmtId="0" fontId="24" fillId="23" borderId="16" xfId="0" applyFont="1" applyFill="1" applyBorder="1" applyAlignment="1">
      <alignment horizontal="center" vertical="center" wrapText="1"/>
    </xf>
    <xf numFmtId="0" fontId="24" fillId="23" borderId="17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48" fillId="0" borderId="51" xfId="0" applyFont="1" applyFill="1" applyBorder="1" applyAlignment="1">
      <alignment horizontal="center" vertical="center" wrapText="1"/>
    </xf>
    <xf numFmtId="2" fontId="50" fillId="0" borderId="52" xfId="0" applyNumberFormat="1" applyFont="1" applyBorder="1" applyAlignment="1">
      <alignment horizontal="center" vertical="center"/>
    </xf>
    <xf numFmtId="0" fontId="48" fillId="36" borderId="50" xfId="0" applyFont="1" applyFill="1" applyBorder="1" applyAlignment="1">
      <alignment horizontal="center" vertical="center" wrapText="1"/>
    </xf>
    <xf numFmtId="0" fontId="49" fillId="36" borderId="50" xfId="0" applyFont="1" applyFill="1" applyBorder="1" applyAlignment="1">
      <alignment vertical="center" wrapText="1"/>
    </xf>
    <xf numFmtId="0" fontId="48" fillId="36" borderId="53" xfId="0" applyFont="1" applyFill="1" applyBorder="1" applyAlignment="1">
      <alignment horizontal="center" vertical="center" wrapText="1"/>
    </xf>
  </cellXfs>
  <cellStyles count="67">
    <cellStyle name="_PERSONAL" xfId="19"/>
    <cellStyle name="_PERSONAL 2" xfId="22"/>
    <cellStyle name="_PERSONAL_1" xfId="20"/>
    <cellStyle name="_PERSONAL_1 2" xfId="21"/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kcent 1 2" xfId="23"/>
    <cellStyle name="Akcent 2 2" xfId="24"/>
    <cellStyle name="Akcent 3 2" xfId="25"/>
    <cellStyle name="Akcent 4 2" xfId="26"/>
    <cellStyle name="Akcent 5 2" xfId="27"/>
    <cellStyle name="Akcent 6 2" xfId="28"/>
    <cellStyle name="Comma [0]_laroux" xfId="29"/>
    <cellStyle name="Comma_laroux" xfId="30"/>
    <cellStyle name="Currency [0]_laroux" xfId="31"/>
    <cellStyle name="Currency_laroux" xfId="32"/>
    <cellStyle name="Dane wejściowe 2" xfId="33"/>
    <cellStyle name="Dane wyjściowe 2" xfId="34"/>
    <cellStyle name="Dobre 2" xfId="35"/>
    <cellStyle name="Heading" xfId="36"/>
    <cellStyle name="Heading1" xfId="37"/>
    <cellStyle name="Komórka połączona 2" xfId="38"/>
    <cellStyle name="Komórka zaznaczona 2" xfId="39"/>
    <cellStyle name="Nagłówek 1 2" xfId="40"/>
    <cellStyle name="Nagłówek 2 2" xfId="41"/>
    <cellStyle name="Nagłówek 3 2" xfId="42"/>
    <cellStyle name="Nagłówek 4 2" xfId="43"/>
    <cellStyle name="Neutralne 2" xfId="44"/>
    <cellStyle name="None" xfId="45"/>
    <cellStyle name="None 2" xfId="46"/>
    <cellStyle name="Normal_laroux" xfId="48"/>
    <cellStyle name="normální_laroux" xfId="47"/>
    <cellStyle name="Normalny" xfId="0" builtinId="0" customBuiltin="1"/>
    <cellStyle name="Normalny 2" xfId="49"/>
    <cellStyle name="Normalny 3" xfId="50"/>
    <cellStyle name="Normalny 4" xfId="51"/>
    <cellStyle name="Obliczenia 2" xfId="52"/>
    <cellStyle name="Opis" xfId="53"/>
    <cellStyle name="Opis 2" xfId="54"/>
    <cellStyle name="Result" xfId="55"/>
    <cellStyle name="Result2" xfId="56"/>
    <cellStyle name="Styl 1" xfId="57"/>
    <cellStyle name="Styl 1 2" xfId="58"/>
    <cellStyle name="Suma 2" xfId="59"/>
    <cellStyle name="Tekst objaśnienia 2" xfId="60"/>
    <cellStyle name="Tekst ostrzeżenia 2" xfId="61"/>
    <cellStyle name="Tytuł 2" xfId="62"/>
    <cellStyle name="Uwaga 2" xfId="63"/>
    <cellStyle name="Walutowy 2" xfId="64"/>
    <cellStyle name="Walutowy 3" xfId="65"/>
    <cellStyle name="Złe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44"/>
  <sheetViews>
    <sheetView view="pageBreakPreview" zoomScale="85" zoomScaleSheetLayoutView="85" workbookViewId="0">
      <selection activeCell="C369" sqref="C369"/>
    </sheetView>
  </sheetViews>
  <sheetFormatPr defaultRowHeight="15"/>
  <cols>
    <col min="1" max="1" width="11.5" style="1" customWidth="1"/>
    <col min="2" max="2" width="11.875" style="1" customWidth="1"/>
    <col min="3" max="3" width="70" style="22" customWidth="1"/>
    <col min="4" max="4" width="5.375" style="1" customWidth="1"/>
    <col min="5" max="5" width="8.75" style="24" customWidth="1"/>
    <col min="6" max="6" width="10.375" style="21" customWidth="1"/>
    <col min="7" max="7" width="10.25" style="31" customWidth="1"/>
    <col min="8" max="234" width="8.125" style="1" customWidth="1"/>
    <col min="235" max="235" width="35.625" style="1" customWidth="1"/>
    <col min="236" max="236" width="8.125" style="1" customWidth="1"/>
    <col min="237" max="237" width="12.75" style="1" customWidth="1"/>
    <col min="238" max="490" width="8.125" style="1" customWidth="1"/>
    <col min="491" max="491" width="35.625" style="1" customWidth="1"/>
    <col min="492" max="492" width="8.125" style="1" customWidth="1"/>
    <col min="493" max="493" width="12.75" style="1" customWidth="1"/>
    <col min="494" max="746" width="8.125" style="1" customWidth="1"/>
    <col min="747" max="747" width="35.625" style="1" customWidth="1"/>
    <col min="748" max="748" width="8.125" style="1" customWidth="1"/>
    <col min="749" max="749" width="12.75" style="1" customWidth="1"/>
    <col min="750" max="1000" width="8.125" style="1" customWidth="1"/>
    <col min="1001" max="1001" width="9" style="1" customWidth="1"/>
    <col min="1002" max="16384" width="9" style="1"/>
  </cols>
  <sheetData>
    <row r="1" spans="1:8" ht="27" customHeight="1">
      <c r="A1" s="121"/>
      <c r="B1" s="103"/>
      <c r="C1" s="230" t="s">
        <v>84</v>
      </c>
      <c r="D1" s="230"/>
      <c r="E1" s="230"/>
      <c r="F1" s="230"/>
      <c r="G1" s="104"/>
    </row>
    <row r="2" spans="1:8" ht="15.75">
      <c r="A2" s="96" t="s">
        <v>0</v>
      </c>
      <c r="B2" s="97"/>
      <c r="C2" s="234" t="s">
        <v>20</v>
      </c>
      <c r="D2" s="234"/>
      <c r="E2" s="234"/>
      <c r="F2" s="234"/>
      <c r="G2" s="98"/>
    </row>
    <row r="3" spans="1:8" ht="15.75">
      <c r="A3" s="96"/>
      <c r="B3" s="97"/>
      <c r="C3" s="234" t="s">
        <v>21</v>
      </c>
      <c r="D3" s="234"/>
      <c r="E3" s="234"/>
      <c r="F3" s="234"/>
      <c r="G3" s="98"/>
    </row>
    <row r="4" spans="1:8" ht="33.75" customHeight="1">
      <c r="A4" s="122" t="s">
        <v>1</v>
      </c>
      <c r="B4" s="99"/>
      <c r="C4" s="238" t="s">
        <v>83</v>
      </c>
      <c r="D4" s="238"/>
      <c r="E4" s="238"/>
      <c r="F4" s="238"/>
      <c r="G4" s="100"/>
    </row>
    <row r="5" spans="1:8" ht="18.75" customHeight="1">
      <c r="A5" s="239" t="s">
        <v>19</v>
      </c>
      <c r="B5" s="101"/>
      <c r="C5" s="241"/>
      <c r="D5" s="241"/>
      <c r="E5" s="241"/>
      <c r="F5" s="241"/>
      <c r="G5" s="95"/>
    </row>
    <row r="6" spans="1:8" customFormat="1" ht="37.5" customHeight="1">
      <c r="A6" s="240"/>
      <c r="B6" s="102"/>
      <c r="C6" s="238" t="s">
        <v>422</v>
      </c>
      <c r="D6" s="238"/>
      <c r="E6" s="238"/>
      <c r="F6" s="238"/>
      <c r="G6" s="100"/>
      <c r="H6" s="1"/>
    </row>
    <row r="7" spans="1:8" customFormat="1" ht="51.75" customHeight="1">
      <c r="A7" s="105" t="s">
        <v>2</v>
      </c>
      <c r="B7" s="105" t="s">
        <v>22</v>
      </c>
      <c r="C7" s="105" t="s">
        <v>3</v>
      </c>
      <c r="D7" s="105" t="s">
        <v>4</v>
      </c>
      <c r="E7" s="106" t="s">
        <v>5</v>
      </c>
      <c r="F7" s="107" t="s">
        <v>6</v>
      </c>
      <c r="G7" s="106" t="s">
        <v>18</v>
      </c>
    </row>
    <row r="8" spans="1:8" customFormat="1" ht="35.25" customHeight="1">
      <c r="A8" s="235" t="s">
        <v>262</v>
      </c>
      <c r="B8" s="236"/>
      <c r="C8" s="236"/>
      <c r="D8" s="236"/>
      <c r="E8" s="236"/>
      <c r="F8" s="236"/>
      <c r="G8" s="237"/>
    </row>
    <row r="9" spans="1:8" customFormat="1" ht="34.5" customHeight="1">
      <c r="A9" s="231" t="s">
        <v>109</v>
      </c>
      <c r="B9" s="232"/>
      <c r="C9" s="232"/>
      <c r="D9" s="232"/>
      <c r="E9" s="232"/>
      <c r="F9" s="232"/>
      <c r="G9" s="233"/>
    </row>
    <row r="10" spans="1:8" customFormat="1" ht="18.75" customHeight="1">
      <c r="A10" s="67" t="s">
        <v>7</v>
      </c>
      <c r="B10" s="63" t="s">
        <v>7</v>
      </c>
      <c r="C10" s="64" t="s">
        <v>8</v>
      </c>
      <c r="D10" s="63" t="s">
        <v>7</v>
      </c>
      <c r="E10" s="65" t="s">
        <v>7</v>
      </c>
      <c r="F10" s="63" t="s">
        <v>7</v>
      </c>
      <c r="G10" s="68" t="s">
        <v>7</v>
      </c>
    </row>
    <row r="11" spans="1:8" s="7" customFormat="1" ht="41.25" customHeight="1">
      <c r="A11" s="69" t="s">
        <v>264</v>
      </c>
      <c r="B11" s="50" t="s">
        <v>41</v>
      </c>
      <c r="C11" s="5" t="s">
        <v>9</v>
      </c>
      <c r="D11" s="6" t="s">
        <v>10</v>
      </c>
      <c r="E11" s="108">
        <v>0.05</v>
      </c>
      <c r="F11" s="25"/>
      <c r="G11" s="70"/>
    </row>
    <row r="12" spans="1:8" customFormat="1" ht="23.25" customHeight="1">
      <c r="A12" s="71" t="s">
        <v>7</v>
      </c>
      <c r="B12" s="8" t="s">
        <v>7</v>
      </c>
      <c r="C12" s="9" t="s">
        <v>80</v>
      </c>
      <c r="D12" s="8" t="s">
        <v>7</v>
      </c>
      <c r="E12" s="10" t="s">
        <v>7</v>
      </c>
      <c r="F12" s="8" t="s">
        <v>7</v>
      </c>
      <c r="G12" s="72"/>
    </row>
    <row r="13" spans="1:8" customFormat="1" ht="25.5" customHeight="1">
      <c r="A13" s="73" t="s">
        <v>7</v>
      </c>
      <c r="B13" s="2" t="s">
        <v>7</v>
      </c>
      <c r="C13" s="3" t="s">
        <v>31</v>
      </c>
      <c r="D13" s="2" t="s">
        <v>7</v>
      </c>
      <c r="E13" s="4" t="s">
        <v>7</v>
      </c>
      <c r="F13" s="2" t="s">
        <v>7</v>
      </c>
      <c r="G13" s="74" t="s">
        <v>7</v>
      </c>
    </row>
    <row r="14" spans="1:8" s="45" customFormat="1" ht="33" customHeight="1">
      <c r="A14" s="75" t="s">
        <v>265</v>
      </c>
      <c r="B14" s="41" t="s">
        <v>23</v>
      </c>
      <c r="C14" s="42" t="s">
        <v>785</v>
      </c>
      <c r="D14" s="43" t="s">
        <v>12</v>
      </c>
      <c r="E14" s="109">
        <v>3</v>
      </c>
      <c r="F14" s="44"/>
      <c r="G14" s="44"/>
    </row>
    <row r="15" spans="1:8" s="45" customFormat="1" ht="33" customHeight="1">
      <c r="A15" s="75" t="s">
        <v>266</v>
      </c>
      <c r="B15" s="41" t="s">
        <v>29</v>
      </c>
      <c r="C15" s="53" t="s">
        <v>46</v>
      </c>
      <c r="D15" s="49" t="s">
        <v>30</v>
      </c>
      <c r="E15" s="109">
        <v>30</v>
      </c>
      <c r="F15" s="44"/>
      <c r="G15" s="44"/>
    </row>
    <row r="16" spans="1:8" s="45" customFormat="1" ht="41.25" customHeight="1">
      <c r="A16" s="75" t="s">
        <v>267</v>
      </c>
      <c r="B16" s="41" t="s">
        <v>25</v>
      </c>
      <c r="C16" s="5" t="s">
        <v>47</v>
      </c>
      <c r="D16" s="11" t="s">
        <v>11</v>
      </c>
      <c r="E16" s="109">
        <v>562</v>
      </c>
      <c r="F16" s="44"/>
      <c r="G16" s="44"/>
    </row>
    <row r="17" spans="1:7" s="45" customFormat="1" ht="40.5" customHeight="1">
      <c r="A17" s="75" t="s">
        <v>268</v>
      </c>
      <c r="B17" s="41" t="s">
        <v>25</v>
      </c>
      <c r="C17" s="5" t="s">
        <v>48</v>
      </c>
      <c r="D17" s="11" t="s">
        <v>11</v>
      </c>
      <c r="E17" s="110">
        <v>562</v>
      </c>
      <c r="F17" s="44"/>
      <c r="G17" s="44"/>
    </row>
    <row r="18" spans="1:7" s="7" customFormat="1" ht="53.25" customHeight="1">
      <c r="A18" s="75" t="s">
        <v>269</v>
      </c>
      <c r="B18" s="41" t="s">
        <v>25</v>
      </c>
      <c r="C18" s="5" t="s">
        <v>448</v>
      </c>
      <c r="D18" s="11" t="s">
        <v>11</v>
      </c>
      <c r="E18" s="109">
        <v>118</v>
      </c>
      <c r="F18" s="54"/>
      <c r="G18" s="76"/>
    </row>
    <row r="19" spans="1:7" s="7" customFormat="1" ht="54.75" customHeight="1">
      <c r="A19" s="75" t="s">
        <v>270</v>
      </c>
      <c r="B19" s="41" t="s">
        <v>25</v>
      </c>
      <c r="C19" s="5" t="s">
        <v>449</v>
      </c>
      <c r="D19" s="11" t="s">
        <v>11</v>
      </c>
      <c r="E19" s="109">
        <v>109</v>
      </c>
      <c r="F19" s="54"/>
      <c r="G19" s="76"/>
    </row>
    <row r="20" spans="1:7" s="7" customFormat="1" ht="42.75" customHeight="1">
      <c r="A20" s="75" t="s">
        <v>271</v>
      </c>
      <c r="B20" s="41" t="s">
        <v>25</v>
      </c>
      <c r="C20" s="5" t="s">
        <v>169</v>
      </c>
      <c r="D20" s="11" t="s">
        <v>11</v>
      </c>
      <c r="E20" s="109">
        <v>571</v>
      </c>
      <c r="F20" s="26"/>
      <c r="G20" s="70"/>
    </row>
    <row r="21" spans="1:7" customFormat="1" ht="53.25" customHeight="1">
      <c r="A21" s="75" t="s">
        <v>272</v>
      </c>
      <c r="B21" s="41" t="s">
        <v>25</v>
      </c>
      <c r="C21" s="5" t="s">
        <v>450</v>
      </c>
      <c r="D21" s="6" t="s">
        <v>13</v>
      </c>
      <c r="E21" s="108">
        <v>108</v>
      </c>
      <c r="F21" s="27"/>
      <c r="G21" s="70"/>
    </row>
    <row r="22" spans="1:7" customFormat="1" ht="60" customHeight="1">
      <c r="A22" s="75" t="s">
        <v>273</v>
      </c>
      <c r="B22" s="41" t="s">
        <v>25</v>
      </c>
      <c r="C22" s="5" t="s">
        <v>451</v>
      </c>
      <c r="D22" s="6" t="s">
        <v>13</v>
      </c>
      <c r="E22" s="108">
        <v>75</v>
      </c>
      <c r="F22" s="27"/>
      <c r="G22" s="70"/>
    </row>
    <row r="23" spans="1:7" customFormat="1" ht="30" customHeight="1">
      <c r="A23" s="75" t="s">
        <v>274</v>
      </c>
      <c r="B23" s="41" t="s">
        <v>25</v>
      </c>
      <c r="C23" s="5" t="s">
        <v>85</v>
      </c>
      <c r="D23" s="6" t="s">
        <v>13</v>
      </c>
      <c r="E23" s="108">
        <v>47</v>
      </c>
      <c r="F23" s="27"/>
      <c r="G23" s="70"/>
    </row>
    <row r="24" spans="1:7" customFormat="1" ht="31.5" customHeight="1">
      <c r="A24" s="75" t="s">
        <v>275</v>
      </c>
      <c r="B24" s="41" t="s">
        <v>25</v>
      </c>
      <c r="C24" s="5" t="s">
        <v>86</v>
      </c>
      <c r="D24" s="6" t="s">
        <v>12</v>
      </c>
      <c r="E24" s="108">
        <v>4</v>
      </c>
      <c r="F24" s="27"/>
      <c r="G24" s="70"/>
    </row>
    <row r="25" spans="1:7" customFormat="1" ht="29.25" customHeight="1">
      <c r="A25" s="75" t="s">
        <v>276</v>
      </c>
      <c r="B25" s="41" t="s">
        <v>25</v>
      </c>
      <c r="C25" s="5" t="s">
        <v>87</v>
      </c>
      <c r="D25" s="6" t="s">
        <v>12</v>
      </c>
      <c r="E25" s="108">
        <v>5</v>
      </c>
      <c r="F25" s="27"/>
      <c r="G25" s="70"/>
    </row>
    <row r="26" spans="1:7" customFormat="1" ht="23.25" customHeight="1">
      <c r="A26" s="71" t="s">
        <v>7</v>
      </c>
      <c r="B26" s="16" t="s">
        <v>7</v>
      </c>
      <c r="C26" s="12" t="s">
        <v>32</v>
      </c>
      <c r="D26" s="8" t="s">
        <v>7</v>
      </c>
      <c r="E26" s="13" t="s">
        <v>7</v>
      </c>
      <c r="F26" s="8" t="s">
        <v>7</v>
      </c>
      <c r="G26" s="72"/>
    </row>
    <row r="27" spans="1:7" customFormat="1" ht="18.75" customHeight="1">
      <c r="A27" s="73" t="s">
        <v>7</v>
      </c>
      <c r="B27" s="2" t="s">
        <v>7</v>
      </c>
      <c r="C27" s="3" t="s">
        <v>76</v>
      </c>
      <c r="D27" s="2" t="s">
        <v>7</v>
      </c>
      <c r="E27" s="4" t="s">
        <v>7</v>
      </c>
      <c r="F27" s="2" t="s">
        <v>7</v>
      </c>
      <c r="G27" s="77" t="s">
        <v>7</v>
      </c>
    </row>
    <row r="28" spans="1:7" customFormat="1" ht="31.5" customHeight="1">
      <c r="A28" s="69" t="s">
        <v>277</v>
      </c>
      <c r="B28" s="51" t="s">
        <v>53</v>
      </c>
      <c r="C28" s="34" t="s">
        <v>88</v>
      </c>
      <c r="D28" s="11" t="s">
        <v>11</v>
      </c>
      <c r="E28" s="108">
        <f>563+9</f>
        <v>572</v>
      </c>
      <c r="F28" s="33"/>
      <c r="G28" s="70"/>
    </row>
    <row r="29" spans="1:7" customFormat="1" ht="36" customHeight="1">
      <c r="A29" s="69" t="s">
        <v>278</v>
      </c>
      <c r="B29" s="51" t="s">
        <v>53</v>
      </c>
      <c r="C29" s="34" t="s">
        <v>89</v>
      </c>
      <c r="D29" s="11" t="s">
        <v>11</v>
      </c>
      <c r="E29" s="108">
        <f>225+10</f>
        <v>235</v>
      </c>
      <c r="F29" s="33"/>
      <c r="G29" s="70"/>
    </row>
    <row r="30" spans="1:7" customFormat="1" ht="49.5" customHeight="1">
      <c r="A30" s="69" t="s">
        <v>279</v>
      </c>
      <c r="B30" s="51" t="s">
        <v>33</v>
      </c>
      <c r="C30" s="14" t="s">
        <v>91</v>
      </c>
      <c r="D30" s="11" t="s">
        <v>11</v>
      </c>
      <c r="E30" s="108">
        <f>225+10</f>
        <v>235</v>
      </c>
      <c r="F30" s="25"/>
      <c r="G30" s="70"/>
    </row>
    <row r="31" spans="1:7" customFormat="1" ht="43.5" customHeight="1">
      <c r="A31" s="69" t="s">
        <v>280</v>
      </c>
      <c r="B31" s="51" t="s">
        <v>33</v>
      </c>
      <c r="C31" s="14" t="s">
        <v>90</v>
      </c>
      <c r="D31" s="11" t="s">
        <v>11</v>
      </c>
      <c r="E31" s="108">
        <f>563+9+38.15</f>
        <v>610.15</v>
      </c>
      <c r="F31" s="25"/>
      <c r="G31" s="70"/>
    </row>
    <row r="32" spans="1:7" customFormat="1" ht="41.25" customHeight="1">
      <c r="A32" s="69" t="s">
        <v>281</v>
      </c>
      <c r="B32" s="51" t="s">
        <v>34</v>
      </c>
      <c r="C32" s="14" t="s">
        <v>27</v>
      </c>
      <c r="D32" s="11" t="s">
        <v>11</v>
      </c>
      <c r="E32" s="108">
        <v>563</v>
      </c>
      <c r="F32" s="25"/>
      <c r="G32" s="70"/>
    </row>
    <row r="33" spans="1:7" customFormat="1" ht="30" customHeight="1">
      <c r="A33" s="69" t="s">
        <v>282</v>
      </c>
      <c r="B33" s="51" t="s">
        <v>34</v>
      </c>
      <c r="C33" s="14" t="s">
        <v>26</v>
      </c>
      <c r="D33" s="11" t="s">
        <v>11</v>
      </c>
      <c r="E33" s="108">
        <v>9</v>
      </c>
      <c r="F33" s="25"/>
      <c r="G33" s="70"/>
    </row>
    <row r="34" spans="1:7" customFormat="1" ht="51" customHeight="1">
      <c r="A34" s="69" t="s">
        <v>283</v>
      </c>
      <c r="B34" s="51" t="s">
        <v>35</v>
      </c>
      <c r="C34" s="15" t="s">
        <v>92</v>
      </c>
      <c r="D34" s="11" t="s">
        <v>11</v>
      </c>
      <c r="E34" s="108">
        <v>563</v>
      </c>
      <c r="F34" s="25"/>
      <c r="G34" s="70"/>
    </row>
    <row r="35" spans="1:7" customFormat="1" ht="23.25" customHeight="1">
      <c r="A35" s="78" t="s">
        <v>7</v>
      </c>
      <c r="B35" s="16" t="s">
        <v>7</v>
      </c>
      <c r="C35" s="17" t="s">
        <v>77</v>
      </c>
      <c r="D35" s="16" t="s">
        <v>7</v>
      </c>
      <c r="E35" s="18" t="s">
        <v>7</v>
      </c>
      <c r="F35" s="16" t="s">
        <v>7</v>
      </c>
      <c r="G35" s="79"/>
    </row>
    <row r="36" spans="1:7" customFormat="1" ht="18.75" customHeight="1">
      <c r="A36" s="73" t="s">
        <v>7</v>
      </c>
      <c r="B36" s="2" t="s">
        <v>7</v>
      </c>
      <c r="C36" s="3" t="s">
        <v>14</v>
      </c>
      <c r="D36" s="2" t="s">
        <v>7</v>
      </c>
      <c r="E36" s="4" t="s">
        <v>7</v>
      </c>
      <c r="F36" s="2" t="s">
        <v>7</v>
      </c>
      <c r="G36" s="77" t="s">
        <v>7</v>
      </c>
    </row>
    <row r="37" spans="1:7" customFormat="1" ht="54" customHeight="1">
      <c r="A37" s="58" t="s">
        <v>284</v>
      </c>
      <c r="B37" s="51" t="s">
        <v>35</v>
      </c>
      <c r="C37" s="15" t="s">
        <v>93</v>
      </c>
      <c r="D37" s="11" t="s">
        <v>11</v>
      </c>
      <c r="E37" s="108">
        <v>563</v>
      </c>
      <c r="F37" s="25"/>
      <c r="G37" s="70"/>
    </row>
    <row r="38" spans="1:7" customFormat="1" ht="46.5" customHeight="1">
      <c r="A38" s="69" t="s">
        <v>285</v>
      </c>
      <c r="B38" s="51" t="s">
        <v>58</v>
      </c>
      <c r="C38" s="15" t="s">
        <v>94</v>
      </c>
      <c r="D38" s="11" t="s">
        <v>11</v>
      </c>
      <c r="E38" s="108">
        <v>563</v>
      </c>
      <c r="F38" s="25"/>
      <c r="G38" s="70"/>
    </row>
    <row r="39" spans="1:7" customFormat="1" ht="52.5" customHeight="1">
      <c r="A39" s="58" t="s">
        <v>286</v>
      </c>
      <c r="B39" s="51" t="s">
        <v>38</v>
      </c>
      <c r="C39" s="15" t="s">
        <v>95</v>
      </c>
      <c r="D39" s="11" t="s">
        <v>11</v>
      </c>
      <c r="E39" s="108">
        <v>9</v>
      </c>
      <c r="F39" s="25"/>
      <c r="G39" s="70"/>
    </row>
    <row r="40" spans="1:7" customFormat="1" ht="52.5" customHeight="1">
      <c r="A40" s="69" t="s">
        <v>287</v>
      </c>
      <c r="B40" s="51" t="s">
        <v>38</v>
      </c>
      <c r="C40" s="15" t="s">
        <v>96</v>
      </c>
      <c r="D40" s="11" t="s">
        <v>11</v>
      </c>
      <c r="E40" s="108">
        <f>225+10</f>
        <v>235</v>
      </c>
      <c r="F40" s="25"/>
      <c r="G40" s="70"/>
    </row>
    <row r="41" spans="1:7" customFormat="1" ht="27" customHeight="1">
      <c r="A41" s="78" t="s">
        <v>7</v>
      </c>
      <c r="B41" s="16" t="s">
        <v>7</v>
      </c>
      <c r="C41" s="17" t="s">
        <v>15</v>
      </c>
      <c r="D41" s="16" t="s">
        <v>7</v>
      </c>
      <c r="E41" s="18" t="s">
        <v>7</v>
      </c>
      <c r="F41" s="16" t="s">
        <v>7</v>
      </c>
      <c r="G41" s="79"/>
    </row>
    <row r="42" spans="1:7" customFormat="1" ht="18.75" customHeight="1">
      <c r="A42" s="73" t="s">
        <v>7</v>
      </c>
      <c r="B42" s="2" t="s">
        <v>7</v>
      </c>
      <c r="C42" s="3" t="s">
        <v>16</v>
      </c>
      <c r="D42" s="2" t="s">
        <v>7</v>
      </c>
      <c r="E42" s="4" t="s">
        <v>7</v>
      </c>
      <c r="F42" s="2" t="s">
        <v>7</v>
      </c>
      <c r="G42" s="77" t="s">
        <v>7</v>
      </c>
    </row>
    <row r="43" spans="1:7" customFormat="1" ht="66.75" customHeight="1">
      <c r="A43" s="69" t="s">
        <v>288</v>
      </c>
      <c r="B43" s="62" t="s">
        <v>39</v>
      </c>
      <c r="C43" s="15" t="s">
        <v>97</v>
      </c>
      <c r="D43" s="6" t="s">
        <v>13</v>
      </c>
      <c r="E43" s="108">
        <v>109</v>
      </c>
      <c r="F43" s="25"/>
      <c r="G43" s="70"/>
    </row>
    <row r="44" spans="1:7" customFormat="1" ht="32.25" customHeight="1">
      <c r="A44" s="69" t="s">
        <v>289</v>
      </c>
      <c r="B44" s="6" t="s">
        <v>54</v>
      </c>
      <c r="C44" s="15" t="s">
        <v>43</v>
      </c>
      <c r="D44" s="6" t="s">
        <v>13</v>
      </c>
      <c r="E44" s="108">
        <v>47</v>
      </c>
      <c r="F44" s="25"/>
      <c r="G44" s="70"/>
    </row>
    <row r="45" spans="1:7" customFormat="1" ht="23.25" customHeight="1">
      <c r="A45" s="78" t="s">
        <v>7</v>
      </c>
      <c r="B45" s="16" t="s">
        <v>7</v>
      </c>
      <c r="C45" s="17" t="s">
        <v>17</v>
      </c>
      <c r="D45" s="16" t="s">
        <v>7</v>
      </c>
      <c r="E45" s="18" t="s">
        <v>7</v>
      </c>
      <c r="F45" s="16" t="s">
        <v>7</v>
      </c>
      <c r="G45" s="79"/>
    </row>
    <row r="46" spans="1:7" customFormat="1" ht="25.5" customHeight="1">
      <c r="A46" s="73" t="s">
        <v>7</v>
      </c>
      <c r="B46" s="2" t="s">
        <v>7</v>
      </c>
      <c r="C46" s="3" t="s">
        <v>144</v>
      </c>
      <c r="D46" s="2" t="s">
        <v>7</v>
      </c>
      <c r="E46" s="4" t="s">
        <v>7</v>
      </c>
      <c r="F46" s="2" t="s">
        <v>7</v>
      </c>
      <c r="G46" s="77" t="s">
        <v>7</v>
      </c>
    </row>
    <row r="47" spans="1:7" s="20" customFormat="1" ht="33" customHeight="1">
      <c r="A47" s="81" t="s">
        <v>290</v>
      </c>
      <c r="B47" s="60" t="s">
        <v>40</v>
      </c>
      <c r="C47" s="61" t="s">
        <v>44</v>
      </c>
      <c r="D47" s="11" t="s">
        <v>11</v>
      </c>
      <c r="E47" s="109">
        <v>59</v>
      </c>
      <c r="F47" s="28"/>
      <c r="G47" s="70"/>
    </row>
    <row r="48" spans="1:7" s="20" customFormat="1" ht="35.25" customHeight="1">
      <c r="A48" s="81" t="s">
        <v>291</v>
      </c>
      <c r="B48" s="60" t="s">
        <v>99</v>
      </c>
      <c r="C48" s="15" t="s">
        <v>98</v>
      </c>
      <c r="D48" s="6" t="s">
        <v>12</v>
      </c>
      <c r="E48" s="109">
        <v>6</v>
      </c>
      <c r="F48" s="28"/>
      <c r="G48" s="70"/>
    </row>
    <row r="49" spans="1:7" customFormat="1" ht="67.5" customHeight="1">
      <c r="A49" s="69" t="s">
        <v>292</v>
      </c>
      <c r="B49" s="60" t="s">
        <v>99</v>
      </c>
      <c r="C49" s="15" t="s">
        <v>100</v>
      </c>
      <c r="D49" s="6" t="s">
        <v>12</v>
      </c>
      <c r="E49" s="108">
        <v>3</v>
      </c>
      <c r="F49" s="28"/>
      <c r="G49" s="70"/>
    </row>
    <row r="50" spans="1:7" customFormat="1" ht="67.5" customHeight="1">
      <c r="A50" s="69" t="s">
        <v>293</v>
      </c>
      <c r="B50" s="60" t="s">
        <v>442</v>
      </c>
      <c r="C50" s="15" t="s">
        <v>441</v>
      </c>
      <c r="D50" s="6" t="s">
        <v>12</v>
      </c>
      <c r="E50" s="108">
        <v>1</v>
      </c>
      <c r="F50" s="28"/>
      <c r="G50" s="29"/>
    </row>
    <row r="51" spans="1:7" customFormat="1" ht="32.25" customHeight="1">
      <c r="A51" s="78" t="s">
        <v>7</v>
      </c>
      <c r="B51" s="16" t="s">
        <v>7</v>
      </c>
      <c r="C51" s="40" t="s">
        <v>146</v>
      </c>
      <c r="D51" s="16" t="s">
        <v>7</v>
      </c>
      <c r="E51" s="18" t="s">
        <v>7</v>
      </c>
      <c r="F51" s="16" t="s">
        <v>7</v>
      </c>
      <c r="G51" s="79"/>
    </row>
    <row r="52" spans="1:7" customFormat="1" ht="32.25" customHeight="1">
      <c r="A52" s="73" t="s">
        <v>7</v>
      </c>
      <c r="B52" s="2" t="s">
        <v>7</v>
      </c>
      <c r="C52" s="3" t="s">
        <v>145</v>
      </c>
      <c r="D52" s="2" t="s">
        <v>7</v>
      </c>
      <c r="E52" s="4" t="s">
        <v>7</v>
      </c>
      <c r="F52" s="2" t="s">
        <v>7</v>
      </c>
      <c r="G52" s="77" t="s">
        <v>7</v>
      </c>
    </row>
    <row r="53" spans="1:7" customFormat="1" ht="32.25" customHeight="1">
      <c r="A53" s="69" t="s">
        <v>294</v>
      </c>
      <c r="B53" s="60" t="s">
        <v>106</v>
      </c>
      <c r="C53" s="15" t="s">
        <v>103</v>
      </c>
      <c r="D53" s="6" t="s">
        <v>12</v>
      </c>
      <c r="E53" s="108">
        <v>4</v>
      </c>
      <c r="F53" s="28"/>
      <c r="G53" s="70"/>
    </row>
    <row r="54" spans="1:7" customFormat="1" ht="32.25" customHeight="1">
      <c r="A54" s="69" t="s">
        <v>295</v>
      </c>
      <c r="B54" s="60" t="s">
        <v>106</v>
      </c>
      <c r="C54" s="15" t="s">
        <v>102</v>
      </c>
      <c r="D54" s="6" t="s">
        <v>12</v>
      </c>
      <c r="E54" s="108">
        <v>2</v>
      </c>
      <c r="F54" s="28"/>
      <c r="G54" s="70"/>
    </row>
    <row r="55" spans="1:7" customFormat="1" ht="32.25" customHeight="1">
      <c r="A55" s="69" t="s">
        <v>296</v>
      </c>
      <c r="B55" s="60" t="s">
        <v>106</v>
      </c>
      <c r="C55" s="15" t="s">
        <v>101</v>
      </c>
      <c r="D55" s="6" t="s">
        <v>12</v>
      </c>
      <c r="E55" s="108">
        <v>6</v>
      </c>
      <c r="F55" s="28"/>
      <c r="G55" s="70"/>
    </row>
    <row r="56" spans="1:7" customFormat="1" ht="32.25" customHeight="1">
      <c r="A56" s="69" t="s">
        <v>297</v>
      </c>
      <c r="B56" s="60" t="s">
        <v>107</v>
      </c>
      <c r="C56" s="15" t="s">
        <v>104</v>
      </c>
      <c r="D56" s="11" t="s">
        <v>11</v>
      </c>
      <c r="E56" s="108">
        <v>51</v>
      </c>
      <c r="F56" s="28"/>
      <c r="G56" s="70"/>
    </row>
    <row r="57" spans="1:7" customFormat="1" ht="32.25" customHeight="1">
      <c r="A57" s="69" t="s">
        <v>298</v>
      </c>
      <c r="B57" s="60" t="s">
        <v>108</v>
      </c>
      <c r="C57" s="15" t="s">
        <v>105</v>
      </c>
      <c r="D57" s="11" t="s">
        <v>13</v>
      </c>
      <c r="E57" s="108">
        <v>38</v>
      </c>
      <c r="F57" s="28"/>
      <c r="G57" s="70"/>
    </row>
    <row r="58" spans="1:7" customFormat="1" ht="32.25" customHeight="1">
      <c r="A58" s="78" t="s">
        <v>7</v>
      </c>
      <c r="B58" s="16" t="s">
        <v>7</v>
      </c>
      <c r="C58" s="40" t="s">
        <v>147</v>
      </c>
      <c r="D58" s="16" t="s">
        <v>7</v>
      </c>
      <c r="E58" s="18" t="s">
        <v>7</v>
      </c>
      <c r="F58" s="16" t="s">
        <v>7</v>
      </c>
      <c r="G58" s="79"/>
    </row>
    <row r="59" spans="1:7" customFormat="1" ht="27.75" customHeight="1">
      <c r="A59" s="36" t="s">
        <v>7</v>
      </c>
      <c r="B59" s="36" t="s">
        <v>7</v>
      </c>
      <c r="C59" s="37" t="s">
        <v>110</v>
      </c>
      <c r="D59" s="36" t="s">
        <v>7</v>
      </c>
      <c r="E59" s="38" t="s">
        <v>7</v>
      </c>
      <c r="F59" s="36" t="s">
        <v>7</v>
      </c>
      <c r="G59" s="39"/>
    </row>
    <row r="60" spans="1:7" customFormat="1" ht="33.75" customHeight="1">
      <c r="A60" s="231" t="s">
        <v>111</v>
      </c>
      <c r="B60" s="232"/>
      <c r="C60" s="232"/>
      <c r="D60" s="232"/>
      <c r="E60" s="232"/>
      <c r="F60" s="232"/>
      <c r="G60" s="233"/>
    </row>
    <row r="61" spans="1:7" customFormat="1" ht="18.75" customHeight="1">
      <c r="A61" s="67" t="s">
        <v>7</v>
      </c>
      <c r="B61" s="63"/>
      <c r="C61" s="64" t="s">
        <v>8</v>
      </c>
      <c r="D61" s="63" t="s">
        <v>7</v>
      </c>
      <c r="E61" s="65" t="s">
        <v>7</v>
      </c>
      <c r="F61" s="63" t="s">
        <v>7</v>
      </c>
      <c r="G61" s="68" t="s">
        <v>7</v>
      </c>
    </row>
    <row r="62" spans="1:7" s="7" customFormat="1" ht="41.25" customHeight="1">
      <c r="A62" s="69" t="s">
        <v>299</v>
      </c>
      <c r="B62" s="50" t="s">
        <v>41</v>
      </c>
      <c r="C62" s="5" t="s">
        <v>9</v>
      </c>
      <c r="D62" s="6" t="s">
        <v>10</v>
      </c>
      <c r="E62" s="108">
        <v>0.17</v>
      </c>
      <c r="F62" s="25"/>
      <c r="G62" s="70"/>
    </row>
    <row r="63" spans="1:7" customFormat="1" ht="23.25" customHeight="1">
      <c r="A63" s="71" t="s">
        <v>7</v>
      </c>
      <c r="B63" s="8" t="s">
        <v>7</v>
      </c>
      <c r="C63" s="9" t="s">
        <v>80</v>
      </c>
      <c r="D63" s="8" t="s">
        <v>7</v>
      </c>
      <c r="E63" s="10" t="s">
        <v>7</v>
      </c>
      <c r="F63" s="8" t="s">
        <v>7</v>
      </c>
      <c r="G63" s="72"/>
    </row>
    <row r="64" spans="1:7" customFormat="1" ht="18.75" customHeight="1">
      <c r="A64" s="73" t="s">
        <v>7</v>
      </c>
      <c r="B64" s="2" t="s">
        <v>7</v>
      </c>
      <c r="C64" s="3" t="s">
        <v>31</v>
      </c>
      <c r="D64" s="2" t="s">
        <v>7</v>
      </c>
      <c r="E64" s="4" t="s">
        <v>7</v>
      </c>
      <c r="F64" s="2" t="s">
        <v>7</v>
      </c>
      <c r="G64" s="74" t="s">
        <v>7</v>
      </c>
    </row>
    <row r="65" spans="1:7" s="45" customFormat="1" ht="44.25" customHeight="1">
      <c r="A65" s="75" t="s">
        <v>112</v>
      </c>
      <c r="B65" s="41" t="s">
        <v>23</v>
      </c>
      <c r="C65" s="42" t="s">
        <v>786</v>
      </c>
      <c r="D65" s="43" t="s">
        <v>12</v>
      </c>
      <c r="E65" s="109">
        <v>3</v>
      </c>
      <c r="F65" s="44"/>
      <c r="G65" s="44"/>
    </row>
    <row r="66" spans="1:7" s="45" customFormat="1" ht="36" customHeight="1">
      <c r="A66" s="75" t="s">
        <v>113</v>
      </c>
      <c r="B66" s="41" t="s">
        <v>29</v>
      </c>
      <c r="C66" s="53" t="s">
        <v>46</v>
      </c>
      <c r="D66" s="49" t="s">
        <v>30</v>
      </c>
      <c r="E66" s="109">
        <v>853</v>
      </c>
      <c r="F66" s="44"/>
      <c r="G66" s="44"/>
    </row>
    <row r="67" spans="1:7" s="45" customFormat="1" ht="42.75" customHeight="1">
      <c r="A67" s="75" t="s">
        <v>114</v>
      </c>
      <c r="B67" s="50" t="s">
        <v>25</v>
      </c>
      <c r="C67" s="5" t="s">
        <v>126</v>
      </c>
      <c r="D67" s="11" t="s">
        <v>11</v>
      </c>
      <c r="E67" s="109">
        <v>73</v>
      </c>
      <c r="F67" s="44"/>
      <c r="G67" s="44"/>
    </row>
    <row r="68" spans="1:7" s="45" customFormat="1" ht="41.25" customHeight="1">
      <c r="A68" s="75" t="s">
        <v>115</v>
      </c>
      <c r="B68" s="50" t="s">
        <v>25</v>
      </c>
      <c r="C68" s="5" t="s">
        <v>47</v>
      </c>
      <c r="D68" s="11" t="s">
        <v>11</v>
      </c>
      <c r="E68" s="109">
        <v>1271</v>
      </c>
      <c r="F68" s="44"/>
      <c r="G68" s="44"/>
    </row>
    <row r="69" spans="1:7" s="45" customFormat="1" ht="40.5" customHeight="1">
      <c r="A69" s="75" t="s">
        <v>116</v>
      </c>
      <c r="B69" s="50" t="s">
        <v>25</v>
      </c>
      <c r="C69" s="5" t="s">
        <v>48</v>
      </c>
      <c r="D69" s="11" t="s">
        <v>11</v>
      </c>
      <c r="E69" s="110">
        <v>1271</v>
      </c>
      <c r="F69" s="44"/>
      <c r="G69" s="44"/>
    </row>
    <row r="70" spans="1:7" s="7" customFormat="1" ht="59.25" customHeight="1">
      <c r="A70" s="75" t="s">
        <v>117</v>
      </c>
      <c r="B70" s="50" t="s">
        <v>25</v>
      </c>
      <c r="C70" s="5" t="s">
        <v>452</v>
      </c>
      <c r="D70" s="11" t="s">
        <v>11</v>
      </c>
      <c r="E70" s="109">
        <v>123</v>
      </c>
      <c r="F70" s="54"/>
      <c r="G70" s="76"/>
    </row>
    <row r="71" spans="1:7" s="7" customFormat="1" ht="58.5" customHeight="1">
      <c r="A71" s="75" t="s">
        <v>118</v>
      </c>
      <c r="B71" s="50" t="s">
        <v>25</v>
      </c>
      <c r="C71" s="5" t="s">
        <v>458</v>
      </c>
      <c r="D71" s="11" t="s">
        <v>11</v>
      </c>
      <c r="E71" s="109">
        <v>199</v>
      </c>
      <c r="F71" s="54"/>
      <c r="G71" s="76"/>
    </row>
    <row r="72" spans="1:7" s="7" customFormat="1" ht="55.5" customHeight="1">
      <c r="A72" s="75" t="s">
        <v>119</v>
      </c>
      <c r="B72" s="50" t="s">
        <v>25</v>
      </c>
      <c r="C72" s="5" t="s">
        <v>453</v>
      </c>
      <c r="D72" s="11" t="s">
        <v>11</v>
      </c>
      <c r="E72" s="109">
        <v>184</v>
      </c>
      <c r="F72" s="54"/>
      <c r="G72" s="76"/>
    </row>
    <row r="73" spans="1:7" s="7" customFormat="1" ht="42.75" customHeight="1">
      <c r="A73" s="75" t="s">
        <v>120</v>
      </c>
      <c r="B73" s="50" t="s">
        <v>25</v>
      </c>
      <c r="C73" s="5" t="s">
        <v>169</v>
      </c>
      <c r="D73" s="11" t="s">
        <v>11</v>
      </c>
      <c r="E73" s="109">
        <v>1271</v>
      </c>
      <c r="F73" s="26"/>
      <c r="G73" s="70"/>
    </row>
    <row r="74" spans="1:7" customFormat="1" ht="57.75" customHeight="1">
      <c r="A74" s="75" t="s">
        <v>121</v>
      </c>
      <c r="B74" s="50" t="s">
        <v>25</v>
      </c>
      <c r="C74" s="5" t="s">
        <v>459</v>
      </c>
      <c r="D74" s="6" t="s">
        <v>13</v>
      </c>
      <c r="E74" s="108">
        <v>332</v>
      </c>
      <c r="F74" s="27"/>
      <c r="G74" s="70"/>
    </row>
    <row r="75" spans="1:7" customFormat="1" ht="55.5" customHeight="1">
      <c r="A75" s="75" t="s">
        <v>122</v>
      </c>
      <c r="B75" s="50" t="s">
        <v>25</v>
      </c>
      <c r="C75" s="5" t="s">
        <v>460</v>
      </c>
      <c r="D75" s="6" t="s">
        <v>13</v>
      </c>
      <c r="E75" s="108">
        <v>290</v>
      </c>
      <c r="F75" s="27"/>
      <c r="G75" s="70"/>
    </row>
    <row r="76" spans="1:7" customFormat="1" ht="58.5" customHeight="1">
      <c r="A76" s="75" t="s">
        <v>123</v>
      </c>
      <c r="B76" s="50" t="s">
        <v>25</v>
      </c>
      <c r="C76" s="5" t="s">
        <v>454</v>
      </c>
      <c r="D76" s="6" t="s">
        <v>13</v>
      </c>
      <c r="E76" s="108">
        <v>16</v>
      </c>
      <c r="F76" s="27"/>
      <c r="G76" s="70"/>
    </row>
    <row r="77" spans="1:7" customFormat="1" ht="30" customHeight="1">
      <c r="A77" s="75" t="s">
        <v>124</v>
      </c>
      <c r="B77" s="50" t="s">
        <v>25</v>
      </c>
      <c r="C77" s="5" t="s">
        <v>85</v>
      </c>
      <c r="D77" s="6" t="s">
        <v>13</v>
      </c>
      <c r="E77" s="108">
        <v>8</v>
      </c>
      <c r="F77" s="27"/>
      <c r="G77" s="70"/>
    </row>
    <row r="78" spans="1:7" customFormat="1" ht="31.5" customHeight="1">
      <c r="A78" s="75" t="s">
        <v>125</v>
      </c>
      <c r="B78" s="50" t="s">
        <v>25</v>
      </c>
      <c r="C78" s="5" t="s">
        <v>86</v>
      </c>
      <c r="D78" s="6" t="s">
        <v>12</v>
      </c>
      <c r="E78" s="108">
        <v>10</v>
      </c>
      <c r="F78" s="27"/>
      <c r="G78" s="70"/>
    </row>
    <row r="79" spans="1:7" customFormat="1" ht="29.25" customHeight="1">
      <c r="A79" s="75" t="s">
        <v>128</v>
      </c>
      <c r="B79" s="50" t="s">
        <v>25</v>
      </c>
      <c r="C79" s="5" t="s">
        <v>87</v>
      </c>
      <c r="D79" s="6" t="s">
        <v>12</v>
      </c>
      <c r="E79" s="108">
        <v>7</v>
      </c>
      <c r="F79" s="27"/>
      <c r="G79" s="70"/>
    </row>
    <row r="80" spans="1:7" customFormat="1" ht="23.25" customHeight="1">
      <c r="A80" s="71" t="s">
        <v>7</v>
      </c>
      <c r="B80" s="16" t="s">
        <v>7</v>
      </c>
      <c r="C80" s="12" t="s">
        <v>32</v>
      </c>
      <c r="D80" s="8" t="s">
        <v>7</v>
      </c>
      <c r="E80" s="13" t="s">
        <v>7</v>
      </c>
      <c r="F80" s="8" t="s">
        <v>7</v>
      </c>
      <c r="G80" s="72"/>
    </row>
    <row r="81" spans="1:7" customFormat="1" ht="18.75" customHeight="1">
      <c r="A81" s="73" t="s">
        <v>7</v>
      </c>
      <c r="B81" s="2" t="s">
        <v>7</v>
      </c>
      <c r="C81" s="3" t="s">
        <v>76</v>
      </c>
      <c r="D81" s="2" t="s">
        <v>7</v>
      </c>
      <c r="E81" s="4" t="s">
        <v>7</v>
      </c>
      <c r="F81" s="2" t="s">
        <v>7</v>
      </c>
      <c r="G81" s="77" t="s">
        <v>7</v>
      </c>
    </row>
    <row r="82" spans="1:7" customFormat="1" ht="31.5" customHeight="1">
      <c r="A82" s="69" t="s">
        <v>129</v>
      </c>
      <c r="B82" s="51" t="s">
        <v>53</v>
      </c>
      <c r="C82" s="34" t="s">
        <v>88</v>
      </c>
      <c r="D82" s="11" t="s">
        <v>11</v>
      </c>
      <c r="E82" s="108">
        <f>1365</f>
        <v>1365</v>
      </c>
      <c r="F82" s="33"/>
      <c r="G82" s="70"/>
    </row>
    <row r="83" spans="1:7" customFormat="1" ht="31.5" customHeight="1">
      <c r="A83" s="69" t="s">
        <v>130</v>
      </c>
      <c r="B83" s="51" t="s">
        <v>53</v>
      </c>
      <c r="C83" s="34" t="s">
        <v>170</v>
      </c>
      <c r="D83" s="11" t="s">
        <v>11</v>
      </c>
      <c r="E83" s="108">
        <f>214</f>
        <v>214</v>
      </c>
      <c r="F83" s="33"/>
      <c r="G83" s="70"/>
    </row>
    <row r="84" spans="1:7" customFormat="1" ht="43.5" customHeight="1">
      <c r="A84" s="69" t="s">
        <v>131</v>
      </c>
      <c r="B84" s="51" t="s">
        <v>53</v>
      </c>
      <c r="C84" s="34" t="s">
        <v>171</v>
      </c>
      <c r="D84" s="11" t="s">
        <v>11</v>
      </c>
      <c r="E84" s="108">
        <f>640+20</f>
        <v>660</v>
      </c>
      <c r="F84" s="33"/>
      <c r="G84" s="70"/>
    </row>
    <row r="85" spans="1:7" customFormat="1" ht="45" customHeight="1">
      <c r="A85" s="69" t="s">
        <v>132</v>
      </c>
      <c r="B85" s="51" t="s">
        <v>33</v>
      </c>
      <c r="C85" s="14" t="s">
        <v>127</v>
      </c>
      <c r="D85" s="11" t="s">
        <v>11</v>
      </c>
      <c r="E85" s="108">
        <f>640+20+214</f>
        <v>874</v>
      </c>
      <c r="F85" s="25"/>
      <c r="G85" s="70"/>
    </row>
    <row r="86" spans="1:7" customFormat="1" ht="36" customHeight="1">
      <c r="A86" s="69" t="s">
        <v>133</v>
      </c>
      <c r="B86" s="51" t="s">
        <v>33</v>
      </c>
      <c r="C86" s="14" t="s">
        <v>135</v>
      </c>
      <c r="D86" s="11" t="s">
        <v>11</v>
      </c>
      <c r="E86" s="108">
        <f>1365+135</f>
        <v>1500</v>
      </c>
      <c r="F86" s="25"/>
      <c r="G86" s="70"/>
    </row>
    <row r="87" spans="1:7" customFormat="1" ht="30.75" customHeight="1">
      <c r="A87" s="69" t="s">
        <v>134</v>
      </c>
      <c r="B87" s="51" t="s">
        <v>34</v>
      </c>
      <c r="C87" s="14" t="s">
        <v>52</v>
      </c>
      <c r="D87" s="11" t="s">
        <v>11</v>
      </c>
      <c r="E87" s="108">
        <v>1365</v>
      </c>
      <c r="F87" s="25"/>
      <c r="G87" s="70"/>
    </row>
    <row r="88" spans="1:7" customFormat="1" ht="30.75" customHeight="1">
      <c r="A88" s="69" t="s">
        <v>148</v>
      </c>
      <c r="B88" s="51" t="s">
        <v>34</v>
      </c>
      <c r="C88" s="14" t="s">
        <v>431</v>
      </c>
      <c r="D88" s="11" t="s">
        <v>11</v>
      </c>
      <c r="E88" s="108">
        <v>214</v>
      </c>
      <c r="F88" s="25"/>
      <c r="G88" s="70"/>
    </row>
    <row r="89" spans="1:7" customFormat="1" ht="51" customHeight="1">
      <c r="A89" s="69" t="s">
        <v>149</v>
      </c>
      <c r="B89" s="51" t="s">
        <v>35</v>
      </c>
      <c r="C89" s="15" t="s">
        <v>136</v>
      </c>
      <c r="D89" s="11" t="s">
        <v>11</v>
      </c>
      <c r="E89" s="108">
        <v>1365</v>
      </c>
      <c r="F89" s="25"/>
      <c r="G89" s="70"/>
    </row>
    <row r="90" spans="1:7" customFormat="1" ht="23.25" customHeight="1">
      <c r="A90" s="78" t="s">
        <v>7</v>
      </c>
      <c r="B90" s="16" t="s">
        <v>7</v>
      </c>
      <c r="C90" s="17" t="s">
        <v>77</v>
      </c>
      <c r="D90" s="16" t="s">
        <v>7</v>
      </c>
      <c r="E90" s="18" t="s">
        <v>7</v>
      </c>
      <c r="F90" s="16" t="s">
        <v>7</v>
      </c>
      <c r="G90" s="79"/>
    </row>
    <row r="91" spans="1:7" customFormat="1" ht="18.75" customHeight="1">
      <c r="A91" s="73" t="s">
        <v>7</v>
      </c>
      <c r="B91" s="2" t="s">
        <v>7</v>
      </c>
      <c r="C91" s="3" t="s">
        <v>14</v>
      </c>
      <c r="D91" s="2" t="s">
        <v>7</v>
      </c>
      <c r="E91" s="4" t="s">
        <v>7</v>
      </c>
      <c r="F91" s="2" t="s">
        <v>7</v>
      </c>
      <c r="G91" s="77" t="s">
        <v>7</v>
      </c>
    </row>
    <row r="92" spans="1:7" customFormat="1" ht="54" customHeight="1">
      <c r="A92" s="69" t="s">
        <v>150</v>
      </c>
      <c r="B92" s="51" t="s">
        <v>35</v>
      </c>
      <c r="C92" s="15" t="s">
        <v>137</v>
      </c>
      <c r="D92" s="11" t="s">
        <v>11</v>
      </c>
      <c r="E92" s="108">
        <v>1365</v>
      </c>
      <c r="F92" s="25"/>
      <c r="G92" s="70"/>
    </row>
    <row r="93" spans="1:7" customFormat="1" ht="54" customHeight="1">
      <c r="A93" s="69" t="s">
        <v>151</v>
      </c>
      <c r="B93" s="51" t="s">
        <v>35</v>
      </c>
      <c r="C93" s="15" t="s">
        <v>139</v>
      </c>
      <c r="D93" s="11" t="s">
        <v>11</v>
      </c>
      <c r="E93" s="108">
        <v>214</v>
      </c>
      <c r="F93" s="25"/>
      <c r="G93" s="70"/>
    </row>
    <row r="94" spans="1:7" customFormat="1" ht="46.5" customHeight="1">
      <c r="A94" s="69" t="s">
        <v>152</v>
      </c>
      <c r="B94" s="51" t="s">
        <v>58</v>
      </c>
      <c r="C94" s="15" t="s">
        <v>138</v>
      </c>
      <c r="D94" s="11" t="s">
        <v>11</v>
      </c>
      <c r="E94" s="108">
        <f>1365+70</f>
        <v>1435</v>
      </c>
      <c r="F94" s="25"/>
      <c r="G94" s="70"/>
    </row>
    <row r="95" spans="1:7" customFormat="1" ht="52.5" customHeight="1">
      <c r="A95" s="69" t="s">
        <v>153</v>
      </c>
      <c r="B95" s="51" t="s">
        <v>58</v>
      </c>
      <c r="C95" s="15" t="s">
        <v>140</v>
      </c>
      <c r="D95" s="11" t="s">
        <v>11</v>
      </c>
      <c r="E95" s="108">
        <v>214</v>
      </c>
      <c r="F95" s="25"/>
      <c r="G95" s="70"/>
    </row>
    <row r="96" spans="1:7" customFormat="1" ht="52.5" customHeight="1">
      <c r="A96" s="69" t="s">
        <v>154</v>
      </c>
      <c r="B96" s="51" t="s">
        <v>38</v>
      </c>
      <c r="C96" s="15" t="s">
        <v>96</v>
      </c>
      <c r="D96" s="11" t="s">
        <v>11</v>
      </c>
      <c r="E96" s="108">
        <v>640</v>
      </c>
      <c r="F96" s="25"/>
      <c r="G96" s="70"/>
    </row>
    <row r="97" spans="1:7" customFormat="1" ht="44.25" customHeight="1">
      <c r="A97" s="69" t="s">
        <v>155</v>
      </c>
      <c r="B97" s="51" t="s">
        <v>59</v>
      </c>
      <c r="C97" s="15" t="s">
        <v>237</v>
      </c>
      <c r="D97" s="11" t="s">
        <v>11</v>
      </c>
      <c r="E97" s="108">
        <v>20</v>
      </c>
      <c r="F97" s="25"/>
      <c r="G97" s="70"/>
    </row>
    <row r="98" spans="1:7" customFormat="1" ht="23.25" customHeight="1">
      <c r="A98" s="78" t="s">
        <v>7</v>
      </c>
      <c r="B98" s="16" t="s">
        <v>7</v>
      </c>
      <c r="C98" s="17" t="s">
        <v>15</v>
      </c>
      <c r="D98" s="16" t="s">
        <v>7</v>
      </c>
      <c r="E98" s="18" t="s">
        <v>7</v>
      </c>
      <c r="F98" s="16" t="s">
        <v>7</v>
      </c>
      <c r="G98" s="79"/>
    </row>
    <row r="99" spans="1:7" customFormat="1" ht="18.75" customHeight="1">
      <c r="A99" s="73" t="s">
        <v>7</v>
      </c>
      <c r="B99" s="2" t="s">
        <v>7</v>
      </c>
      <c r="C99" s="3" t="s">
        <v>16</v>
      </c>
      <c r="D99" s="2" t="s">
        <v>7</v>
      </c>
      <c r="E99" s="4" t="s">
        <v>7</v>
      </c>
      <c r="F99" s="2" t="s">
        <v>7</v>
      </c>
      <c r="G99" s="77" t="s">
        <v>7</v>
      </c>
    </row>
    <row r="100" spans="1:7" customFormat="1" ht="64.5" customHeight="1">
      <c r="A100" s="69" t="s">
        <v>156</v>
      </c>
      <c r="B100" s="62" t="s">
        <v>39</v>
      </c>
      <c r="C100" s="15" t="s">
        <v>50</v>
      </c>
      <c r="D100" s="6" t="s">
        <v>13</v>
      </c>
      <c r="E100" s="108">
        <v>385</v>
      </c>
      <c r="F100" s="25"/>
      <c r="G100" s="70"/>
    </row>
    <row r="101" spans="1:7" customFormat="1" ht="38.25" customHeight="1">
      <c r="A101" s="69" t="s">
        <v>157</v>
      </c>
      <c r="B101" s="6" t="s">
        <v>54</v>
      </c>
      <c r="C101" s="15" t="s">
        <v>43</v>
      </c>
      <c r="D101" s="6" t="s">
        <v>13</v>
      </c>
      <c r="E101" s="108">
        <v>548</v>
      </c>
      <c r="F101" s="25"/>
      <c r="G101" s="70"/>
    </row>
    <row r="102" spans="1:7" customFormat="1" ht="23.25" customHeight="1">
      <c r="A102" s="78" t="s">
        <v>7</v>
      </c>
      <c r="B102" s="16" t="s">
        <v>7</v>
      </c>
      <c r="C102" s="17" t="s">
        <v>17</v>
      </c>
      <c r="D102" s="16" t="s">
        <v>7</v>
      </c>
      <c r="E102" s="18" t="s">
        <v>7</v>
      </c>
      <c r="F102" s="16" t="s">
        <v>7</v>
      </c>
      <c r="G102" s="79"/>
    </row>
    <row r="103" spans="1:7" customFormat="1" ht="18.75" customHeight="1">
      <c r="A103" s="73" t="s">
        <v>7</v>
      </c>
      <c r="B103" s="2" t="s">
        <v>7</v>
      </c>
      <c r="C103" s="3" t="s">
        <v>144</v>
      </c>
      <c r="D103" s="2" t="s">
        <v>7</v>
      </c>
      <c r="E103" s="4" t="s">
        <v>7</v>
      </c>
      <c r="F103" s="2" t="s">
        <v>7</v>
      </c>
      <c r="G103" s="77" t="s">
        <v>7</v>
      </c>
    </row>
    <row r="104" spans="1:7" s="20" customFormat="1" ht="33" customHeight="1">
      <c r="A104" s="81" t="s">
        <v>158</v>
      </c>
      <c r="B104" s="60" t="s">
        <v>40</v>
      </c>
      <c r="C104" s="61" t="s">
        <v>142</v>
      </c>
      <c r="D104" s="11" t="s">
        <v>11</v>
      </c>
      <c r="E104" s="109">
        <v>410</v>
      </c>
      <c r="F104" s="28"/>
      <c r="G104" s="70"/>
    </row>
    <row r="105" spans="1:7" s="20" customFormat="1" ht="31.5" customHeight="1">
      <c r="A105" s="81" t="s">
        <v>159</v>
      </c>
      <c r="B105" s="60" t="s">
        <v>99</v>
      </c>
      <c r="C105" s="15" t="s">
        <v>98</v>
      </c>
      <c r="D105" s="6" t="s">
        <v>12</v>
      </c>
      <c r="E105" s="109">
        <v>1</v>
      </c>
      <c r="F105" s="28"/>
      <c r="G105" s="70"/>
    </row>
    <row r="106" spans="1:7" customFormat="1" ht="58.5" customHeight="1">
      <c r="A106" s="81" t="s">
        <v>160</v>
      </c>
      <c r="B106" s="60" t="s">
        <v>99</v>
      </c>
      <c r="C106" s="111" t="s">
        <v>100</v>
      </c>
      <c r="D106" s="6" t="s">
        <v>12</v>
      </c>
      <c r="E106" s="108">
        <f>13-5</f>
        <v>8</v>
      </c>
      <c r="F106" s="28"/>
      <c r="G106" s="70"/>
    </row>
    <row r="107" spans="1:7" customFormat="1" ht="30.75" customHeight="1">
      <c r="A107" s="81" t="s">
        <v>161</v>
      </c>
      <c r="B107" s="60" t="s">
        <v>99</v>
      </c>
      <c r="C107" s="35" t="s">
        <v>143</v>
      </c>
      <c r="D107" s="6" t="s">
        <v>12</v>
      </c>
      <c r="E107" s="108">
        <f>4+9</f>
        <v>13</v>
      </c>
      <c r="F107" s="32"/>
      <c r="G107" s="29"/>
    </row>
    <row r="108" spans="1:7" customFormat="1" ht="27" customHeight="1">
      <c r="A108" s="78" t="s">
        <v>7</v>
      </c>
      <c r="B108" s="16" t="s">
        <v>7</v>
      </c>
      <c r="C108" s="40" t="s">
        <v>146</v>
      </c>
      <c r="D108" s="16" t="s">
        <v>7</v>
      </c>
      <c r="E108" s="18" t="s">
        <v>7</v>
      </c>
      <c r="F108" s="16" t="s">
        <v>7</v>
      </c>
      <c r="G108" s="79"/>
    </row>
    <row r="109" spans="1:7" customFormat="1" ht="32.25" customHeight="1">
      <c r="A109" s="73" t="s">
        <v>7</v>
      </c>
      <c r="B109" s="2" t="s">
        <v>7</v>
      </c>
      <c r="C109" s="3" t="s">
        <v>145</v>
      </c>
      <c r="D109" s="2" t="s">
        <v>7</v>
      </c>
      <c r="E109" s="4" t="s">
        <v>7</v>
      </c>
      <c r="F109" s="2" t="s">
        <v>7</v>
      </c>
      <c r="G109" s="77" t="s">
        <v>7</v>
      </c>
    </row>
    <row r="110" spans="1:7" customFormat="1" ht="32.25" customHeight="1">
      <c r="A110" s="69" t="s">
        <v>162</v>
      </c>
      <c r="B110" s="60" t="s">
        <v>106</v>
      </c>
      <c r="C110" s="15" t="s">
        <v>103</v>
      </c>
      <c r="D110" s="6" t="s">
        <v>12</v>
      </c>
      <c r="E110" s="108">
        <v>6</v>
      </c>
      <c r="F110" s="28"/>
      <c r="G110" s="70"/>
    </row>
    <row r="111" spans="1:7" customFormat="1" ht="32.25" customHeight="1">
      <c r="A111" s="69" t="s">
        <v>163</v>
      </c>
      <c r="B111" s="60" t="s">
        <v>106</v>
      </c>
      <c r="C111" s="15" t="s">
        <v>167</v>
      </c>
      <c r="D111" s="6" t="s">
        <v>12</v>
      </c>
      <c r="E111" s="108">
        <v>3</v>
      </c>
      <c r="F111" s="28"/>
      <c r="G111" s="70"/>
    </row>
    <row r="112" spans="1:7" customFormat="1" ht="32.25" customHeight="1">
      <c r="A112" s="69" t="s">
        <v>164</v>
      </c>
      <c r="B112" s="60" t="s">
        <v>106</v>
      </c>
      <c r="C112" s="15" t="s">
        <v>55</v>
      </c>
      <c r="D112" s="6" t="s">
        <v>12</v>
      </c>
      <c r="E112" s="108">
        <v>15</v>
      </c>
      <c r="F112" s="28"/>
      <c r="G112" s="70"/>
    </row>
    <row r="113" spans="1:7" customFormat="1" ht="32.25" customHeight="1">
      <c r="A113" s="69" t="s">
        <v>166</v>
      </c>
      <c r="B113" s="60" t="s">
        <v>107</v>
      </c>
      <c r="C113" s="15" t="s">
        <v>104</v>
      </c>
      <c r="D113" s="11" t="s">
        <v>11</v>
      </c>
      <c r="E113" s="108">
        <v>121</v>
      </c>
      <c r="F113" s="28"/>
      <c r="G113" s="70"/>
    </row>
    <row r="114" spans="1:7" customFormat="1" ht="32.25" customHeight="1">
      <c r="A114" s="69" t="s">
        <v>176</v>
      </c>
      <c r="B114" s="60" t="s">
        <v>108</v>
      </c>
      <c r="C114" s="15" t="s">
        <v>105</v>
      </c>
      <c r="D114" s="6" t="s">
        <v>13</v>
      </c>
      <c r="E114" s="108">
        <v>13</v>
      </c>
      <c r="F114" s="28"/>
      <c r="G114" s="70"/>
    </row>
    <row r="115" spans="1:7" customFormat="1" ht="27" customHeight="1">
      <c r="A115" s="78" t="s">
        <v>7</v>
      </c>
      <c r="B115" s="16" t="s">
        <v>7</v>
      </c>
      <c r="C115" s="40" t="s">
        <v>147</v>
      </c>
      <c r="D115" s="16" t="s">
        <v>7</v>
      </c>
      <c r="E115" s="18" t="s">
        <v>7</v>
      </c>
      <c r="F115" s="16" t="s">
        <v>7</v>
      </c>
      <c r="G115" s="79"/>
    </row>
    <row r="116" spans="1:7" customFormat="1" ht="27.75" customHeight="1">
      <c r="A116" s="36" t="s">
        <v>7</v>
      </c>
      <c r="B116" s="36" t="s">
        <v>7</v>
      </c>
      <c r="C116" s="37" t="s">
        <v>165</v>
      </c>
      <c r="D116" s="36" t="s">
        <v>7</v>
      </c>
      <c r="E116" s="38" t="s">
        <v>7</v>
      </c>
      <c r="F116" s="36" t="s">
        <v>7</v>
      </c>
      <c r="G116" s="39"/>
    </row>
    <row r="117" spans="1:7" ht="33.75" customHeight="1">
      <c r="A117" s="231" t="s">
        <v>168</v>
      </c>
      <c r="B117" s="232"/>
      <c r="C117" s="232"/>
      <c r="D117" s="232"/>
      <c r="E117" s="232"/>
      <c r="F117" s="232"/>
      <c r="G117" s="233"/>
    </row>
    <row r="118" spans="1:7" ht="33.75" customHeight="1">
      <c r="A118" s="67" t="s">
        <v>7</v>
      </c>
      <c r="B118" s="63" t="s">
        <v>7</v>
      </c>
      <c r="C118" s="64" t="s">
        <v>8</v>
      </c>
      <c r="D118" s="63" t="s">
        <v>7</v>
      </c>
      <c r="E118" s="65" t="s">
        <v>7</v>
      </c>
      <c r="F118" s="63" t="s">
        <v>7</v>
      </c>
      <c r="G118" s="68" t="s">
        <v>7</v>
      </c>
    </row>
    <row r="119" spans="1:7" ht="44.25" customHeight="1">
      <c r="A119" s="75" t="s">
        <v>177</v>
      </c>
      <c r="B119" s="50" t="s">
        <v>41</v>
      </c>
      <c r="C119" s="5" t="s">
        <v>9</v>
      </c>
      <c r="D119" s="6" t="s">
        <v>10</v>
      </c>
      <c r="E119" s="108">
        <v>0.27</v>
      </c>
      <c r="F119" s="25"/>
      <c r="G119" s="70"/>
    </row>
    <row r="120" spans="1:7" ht="33.75" customHeight="1">
      <c r="A120" s="71" t="s">
        <v>7</v>
      </c>
      <c r="B120" s="8" t="s">
        <v>7</v>
      </c>
      <c r="C120" s="9" t="s">
        <v>80</v>
      </c>
      <c r="D120" s="8" t="s">
        <v>7</v>
      </c>
      <c r="E120" s="10" t="s">
        <v>7</v>
      </c>
      <c r="F120" s="8" t="s">
        <v>7</v>
      </c>
      <c r="G120" s="72"/>
    </row>
    <row r="121" spans="1:7" ht="33.75" customHeight="1">
      <c r="A121" s="73" t="s">
        <v>7</v>
      </c>
      <c r="B121" s="73" t="s">
        <v>7</v>
      </c>
      <c r="C121" s="3" t="s">
        <v>31</v>
      </c>
      <c r="D121" s="2" t="s">
        <v>7</v>
      </c>
      <c r="E121" s="4" t="s">
        <v>7</v>
      </c>
      <c r="F121" s="2" t="s">
        <v>7</v>
      </c>
      <c r="G121" s="74" t="s">
        <v>7</v>
      </c>
    </row>
    <row r="122" spans="1:7" s="45" customFormat="1" ht="44.25" customHeight="1">
      <c r="A122" s="75" t="s">
        <v>178</v>
      </c>
      <c r="B122" s="41" t="s">
        <v>23</v>
      </c>
      <c r="C122" s="42" t="s">
        <v>787</v>
      </c>
      <c r="D122" s="43" t="s">
        <v>12</v>
      </c>
      <c r="E122" s="109">
        <v>19</v>
      </c>
      <c r="F122" s="44"/>
      <c r="G122" s="44"/>
    </row>
    <row r="123" spans="1:7" s="45" customFormat="1" ht="44.25" customHeight="1">
      <c r="A123" s="75" t="s">
        <v>179</v>
      </c>
      <c r="B123" s="41" t="s">
        <v>23</v>
      </c>
      <c r="C123" s="42" t="s">
        <v>788</v>
      </c>
      <c r="D123" s="43" t="s">
        <v>12</v>
      </c>
      <c r="E123" s="109">
        <v>3</v>
      </c>
      <c r="F123" s="44"/>
      <c r="G123" s="44"/>
    </row>
    <row r="124" spans="1:7" s="45" customFormat="1" ht="35.25" customHeight="1">
      <c r="A124" s="75" t="s">
        <v>180</v>
      </c>
      <c r="B124" s="41" t="s">
        <v>23</v>
      </c>
      <c r="C124" s="42" t="s">
        <v>792</v>
      </c>
      <c r="D124" s="43" t="s">
        <v>12</v>
      </c>
      <c r="E124" s="109">
        <v>1</v>
      </c>
      <c r="F124" s="44"/>
      <c r="G124" s="44"/>
    </row>
    <row r="125" spans="1:7" ht="33.75" customHeight="1">
      <c r="A125" s="75" t="s">
        <v>181</v>
      </c>
      <c r="B125" s="41" t="s">
        <v>29</v>
      </c>
      <c r="C125" s="53" t="s">
        <v>46</v>
      </c>
      <c r="D125" s="49" t="s">
        <v>30</v>
      </c>
      <c r="E125" s="109">
        <f>341+150</f>
        <v>491</v>
      </c>
      <c r="F125" s="44"/>
      <c r="G125" s="44"/>
    </row>
    <row r="126" spans="1:7" ht="42" customHeight="1">
      <c r="A126" s="75" t="s">
        <v>182</v>
      </c>
      <c r="B126" s="50" t="s">
        <v>25</v>
      </c>
      <c r="C126" s="5" t="s">
        <v>126</v>
      </c>
      <c r="D126" s="11" t="s">
        <v>11</v>
      </c>
      <c r="E126" s="109">
        <v>240</v>
      </c>
      <c r="F126" s="44"/>
      <c r="G126" s="44"/>
    </row>
    <row r="127" spans="1:7" ht="50.25" customHeight="1">
      <c r="A127" s="75" t="s">
        <v>183</v>
      </c>
      <c r="B127" s="41" t="s">
        <v>23</v>
      </c>
      <c r="C127" s="5" t="s">
        <v>47</v>
      </c>
      <c r="D127" s="11" t="s">
        <v>11</v>
      </c>
      <c r="E127" s="109">
        <v>3314</v>
      </c>
      <c r="F127" s="44"/>
      <c r="G127" s="44"/>
    </row>
    <row r="128" spans="1:7" ht="48" customHeight="1">
      <c r="A128" s="75" t="s">
        <v>184</v>
      </c>
      <c r="B128" s="41" t="s">
        <v>29</v>
      </c>
      <c r="C128" s="5" t="s">
        <v>48</v>
      </c>
      <c r="D128" s="11" t="s">
        <v>11</v>
      </c>
      <c r="E128" s="110">
        <v>3314</v>
      </c>
      <c r="F128" s="44"/>
      <c r="G128" s="44"/>
    </row>
    <row r="129" spans="1:7" ht="65.25" customHeight="1">
      <c r="A129" s="75" t="s">
        <v>185</v>
      </c>
      <c r="B129" s="50" t="s">
        <v>25</v>
      </c>
      <c r="C129" s="5" t="s">
        <v>452</v>
      </c>
      <c r="D129" s="11" t="s">
        <v>11</v>
      </c>
      <c r="E129" s="109">
        <v>566</v>
      </c>
      <c r="F129" s="54"/>
      <c r="G129" s="76"/>
    </row>
    <row r="130" spans="1:7" ht="65.25" customHeight="1">
      <c r="A130" s="75" t="s">
        <v>186</v>
      </c>
      <c r="B130" s="50" t="s">
        <v>25</v>
      </c>
      <c r="C130" s="5" t="s">
        <v>458</v>
      </c>
      <c r="D130" s="11" t="s">
        <v>11</v>
      </c>
      <c r="E130" s="109">
        <v>608</v>
      </c>
      <c r="F130" s="54"/>
      <c r="G130" s="76"/>
    </row>
    <row r="131" spans="1:7" ht="43.5" customHeight="1">
      <c r="A131" s="75" t="s">
        <v>187</v>
      </c>
      <c r="B131" s="50" t="s">
        <v>25</v>
      </c>
      <c r="C131" s="5" t="s">
        <v>455</v>
      </c>
      <c r="D131" s="11" t="s">
        <v>11</v>
      </c>
      <c r="E131" s="109">
        <v>20</v>
      </c>
      <c r="F131" s="54"/>
      <c r="G131" s="76"/>
    </row>
    <row r="132" spans="1:7" ht="42" customHeight="1">
      <c r="A132" s="75" t="s">
        <v>188</v>
      </c>
      <c r="B132" s="50" t="s">
        <v>25</v>
      </c>
      <c r="C132" s="5" t="s">
        <v>172</v>
      </c>
      <c r="D132" s="11" t="s">
        <v>11</v>
      </c>
      <c r="E132" s="109">
        <v>3495</v>
      </c>
      <c r="F132" s="26"/>
      <c r="G132" s="70"/>
    </row>
    <row r="133" spans="1:7" ht="59.25" customHeight="1">
      <c r="A133" s="75" t="s">
        <v>189</v>
      </c>
      <c r="B133" s="50" t="s">
        <v>25</v>
      </c>
      <c r="C133" s="5" t="s">
        <v>459</v>
      </c>
      <c r="D133" s="6" t="s">
        <v>13</v>
      </c>
      <c r="E133" s="108">
        <v>948</v>
      </c>
      <c r="F133" s="27"/>
      <c r="G133" s="70"/>
    </row>
    <row r="134" spans="1:7" ht="55.5" customHeight="1">
      <c r="A134" s="75" t="s">
        <v>190</v>
      </c>
      <c r="B134" s="50" t="s">
        <v>25</v>
      </c>
      <c r="C134" s="5" t="s">
        <v>460</v>
      </c>
      <c r="D134" s="6" t="s">
        <v>13</v>
      </c>
      <c r="E134" s="108">
        <v>356</v>
      </c>
      <c r="F134" s="27"/>
      <c r="G134" s="70"/>
    </row>
    <row r="135" spans="1:7" ht="65.25" customHeight="1">
      <c r="A135" s="75" t="s">
        <v>191</v>
      </c>
      <c r="B135" s="50" t="s">
        <v>25</v>
      </c>
      <c r="C135" s="5" t="s">
        <v>461</v>
      </c>
      <c r="D135" s="6" t="s">
        <v>13</v>
      </c>
      <c r="E135" s="108">
        <v>160</v>
      </c>
      <c r="F135" s="27"/>
      <c r="G135" s="70"/>
    </row>
    <row r="136" spans="1:7" ht="33.75" customHeight="1">
      <c r="A136" s="75" t="s">
        <v>192</v>
      </c>
      <c r="B136" s="50" t="s">
        <v>25</v>
      </c>
      <c r="C136" s="5" t="s">
        <v>86</v>
      </c>
      <c r="D136" s="6" t="s">
        <v>12</v>
      </c>
      <c r="E136" s="108">
        <v>32</v>
      </c>
      <c r="F136" s="27"/>
      <c r="G136" s="70"/>
    </row>
    <row r="137" spans="1:7" ht="33.75" customHeight="1">
      <c r="A137" s="75" t="s">
        <v>193</v>
      </c>
      <c r="B137" s="50" t="s">
        <v>25</v>
      </c>
      <c r="C137" s="5" t="s">
        <v>87</v>
      </c>
      <c r="D137" s="6" t="s">
        <v>12</v>
      </c>
      <c r="E137" s="108">
        <v>23</v>
      </c>
      <c r="F137" s="27"/>
      <c r="G137" s="70"/>
    </row>
    <row r="138" spans="1:7" ht="33.75" customHeight="1">
      <c r="A138" s="75" t="s">
        <v>194</v>
      </c>
      <c r="B138" s="123" t="s">
        <v>425</v>
      </c>
      <c r="C138" s="5" t="s">
        <v>775</v>
      </c>
      <c r="D138" s="11" t="s">
        <v>42</v>
      </c>
      <c r="E138" s="108">
        <v>843</v>
      </c>
      <c r="F138" s="27"/>
      <c r="G138" s="70"/>
    </row>
    <row r="139" spans="1:7" ht="33.75" customHeight="1">
      <c r="A139" s="71" t="s">
        <v>7</v>
      </c>
      <c r="B139" s="71" t="s">
        <v>7</v>
      </c>
      <c r="C139" s="12" t="s">
        <v>32</v>
      </c>
      <c r="D139" s="8" t="s">
        <v>7</v>
      </c>
      <c r="E139" s="13" t="s">
        <v>7</v>
      </c>
      <c r="F139" s="8" t="s">
        <v>7</v>
      </c>
      <c r="G139" s="72"/>
    </row>
    <row r="140" spans="1:7" ht="33.75" customHeight="1">
      <c r="A140" s="73" t="s">
        <v>7</v>
      </c>
      <c r="B140" s="73" t="s">
        <v>7</v>
      </c>
      <c r="C140" s="3" t="s">
        <v>76</v>
      </c>
      <c r="D140" s="2" t="s">
        <v>7</v>
      </c>
      <c r="E140" s="4" t="s">
        <v>7</v>
      </c>
      <c r="F140" s="2" t="s">
        <v>7</v>
      </c>
      <c r="G140" s="77" t="s">
        <v>7</v>
      </c>
    </row>
    <row r="141" spans="1:7" ht="33.75" customHeight="1">
      <c r="A141" s="69" t="s">
        <v>195</v>
      </c>
      <c r="B141" s="51" t="s">
        <v>53</v>
      </c>
      <c r="C141" s="34" t="s">
        <v>173</v>
      </c>
      <c r="D141" s="11" t="s">
        <v>11</v>
      </c>
      <c r="E141" s="108">
        <f>(2389+234+25+89)*1.1</f>
        <v>3010.7000000000003</v>
      </c>
      <c r="F141" s="33"/>
      <c r="G141" s="70"/>
    </row>
    <row r="142" spans="1:7" ht="33.75" customHeight="1">
      <c r="A142" s="69" t="s">
        <v>196</v>
      </c>
      <c r="B142" s="51" t="s">
        <v>53</v>
      </c>
      <c r="C142" s="34" t="s">
        <v>174</v>
      </c>
      <c r="D142" s="11" t="s">
        <v>11</v>
      </c>
      <c r="E142" s="108">
        <f>(366)*1.1</f>
        <v>402.6</v>
      </c>
      <c r="F142" s="33"/>
      <c r="G142" s="70"/>
    </row>
    <row r="143" spans="1:7" ht="33.75" customHeight="1">
      <c r="A143" s="69" t="s">
        <v>197</v>
      </c>
      <c r="B143" s="51" t="s">
        <v>53</v>
      </c>
      <c r="C143" s="34" t="s">
        <v>56</v>
      </c>
      <c r="D143" s="11" t="s">
        <v>11</v>
      </c>
      <c r="E143" s="108">
        <f>(1085+124-89)*1.1</f>
        <v>1232</v>
      </c>
      <c r="F143" s="33"/>
      <c r="G143" s="70"/>
    </row>
    <row r="144" spans="1:7" ht="46.5" customHeight="1">
      <c r="A144" s="69" t="s">
        <v>198</v>
      </c>
      <c r="B144" s="51" t="s">
        <v>33</v>
      </c>
      <c r="C144" s="14" t="s">
        <v>127</v>
      </c>
      <c r="D144" s="11" t="s">
        <v>11</v>
      </c>
      <c r="E144" s="108">
        <f>(1085+124-89+366)*1.1</f>
        <v>1634.6000000000001</v>
      </c>
      <c r="F144" s="25"/>
      <c r="G144" s="70"/>
    </row>
    <row r="145" spans="1:7" ht="48.75" customHeight="1">
      <c r="A145" s="69" t="s">
        <v>199</v>
      </c>
      <c r="B145" s="51" t="s">
        <v>33</v>
      </c>
      <c r="C145" s="14" t="s">
        <v>175</v>
      </c>
      <c r="D145" s="11" t="s">
        <v>11</v>
      </c>
      <c r="E145" s="108">
        <f>(2389+234+25+89)*1.1+342</f>
        <v>3352.7000000000003</v>
      </c>
      <c r="F145" s="25"/>
      <c r="G145" s="70"/>
    </row>
    <row r="146" spans="1:7" ht="33.75" customHeight="1">
      <c r="A146" s="69" t="s">
        <v>200</v>
      </c>
      <c r="B146" s="51" t="s">
        <v>34</v>
      </c>
      <c r="C146" s="14" t="s">
        <v>57</v>
      </c>
      <c r="D146" s="11" t="s">
        <v>11</v>
      </c>
      <c r="E146" s="108">
        <f>(2389+234+25+89)*1.1</f>
        <v>3010.7000000000003</v>
      </c>
      <c r="F146" s="25"/>
      <c r="G146" s="70"/>
    </row>
    <row r="147" spans="1:7" ht="33.75" customHeight="1">
      <c r="A147" s="69" t="s">
        <v>201</v>
      </c>
      <c r="B147" s="51" t="s">
        <v>34</v>
      </c>
      <c r="C147" s="14" t="s">
        <v>431</v>
      </c>
      <c r="D147" s="11" t="s">
        <v>11</v>
      </c>
      <c r="E147" s="108">
        <f>366*1.1</f>
        <v>402.6</v>
      </c>
      <c r="F147" s="25"/>
      <c r="G147" s="70"/>
    </row>
    <row r="148" spans="1:7" ht="44.25" customHeight="1">
      <c r="A148" s="69" t="s">
        <v>202</v>
      </c>
      <c r="B148" s="51" t="s">
        <v>35</v>
      </c>
      <c r="C148" s="15" t="s">
        <v>136</v>
      </c>
      <c r="D148" s="11" t="s">
        <v>11</v>
      </c>
      <c r="E148" s="108">
        <f>2389*1.1</f>
        <v>2627.9</v>
      </c>
      <c r="F148" s="25"/>
      <c r="G148" s="70"/>
    </row>
    <row r="149" spans="1:7" ht="33.75" customHeight="1">
      <c r="A149" s="78" t="s">
        <v>7</v>
      </c>
      <c r="B149" s="78" t="s">
        <v>7</v>
      </c>
      <c r="C149" s="17" t="s">
        <v>77</v>
      </c>
      <c r="D149" s="16" t="s">
        <v>7</v>
      </c>
      <c r="E149" s="18" t="s">
        <v>7</v>
      </c>
      <c r="F149" s="16" t="s">
        <v>7</v>
      </c>
      <c r="G149" s="79"/>
    </row>
    <row r="150" spans="1:7" ht="33.75" customHeight="1">
      <c r="A150" s="73" t="s">
        <v>7</v>
      </c>
      <c r="B150" s="73" t="s">
        <v>7</v>
      </c>
      <c r="C150" s="3" t="s">
        <v>14</v>
      </c>
      <c r="D150" s="2" t="s">
        <v>7</v>
      </c>
      <c r="E150" s="4" t="s">
        <v>7</v>
      </c>
      <c r="F150" s="2" t="s">
        <v>7</v>
      </c>
      <c r="G150" s="77" t="s">
        <v>7</v>
      </c>
    </row>
    <row r="151" spans="1:7" ht="42" customHeight="1">
      <c r="A151" s="80" t="s">
        <v>203</v>
      </c>
      <c r="B151" s="51" t="s">
        <v>35</v>
      </c>
      <c r="C151" s="15" t="s">
        <v>137</v>
      </c>
      <c r="D151" s="11" t="s">
        <v>11</v>
      </c>
      <c r="E151" s="108">
        <f>2389*1.1</f>
        <v>2627.9</v>
      </c>
      <c r="F151" s="25"/>
      <c r="G151" s="70"/>
    </row>
    <row r="152" spans="1:7" ht="42" customHeight="1">
      <c r="A152" s="80" t="s">
        <v>204</v>
      </c>
      <c r="B152" s="51" t="s">
        <v>35</v>
      </c>
      <c r="C152" s="15" t="s">
        <v>139</v>
      </c>
      <c r="D152" s="11" t="s">
        <v>11</v>
      </c>
      <c r="E152" s="108">
        <f>366*1.1</f>
        <v>402.6</v>
      </c>
      <c r="F152" s="25"/>
      <c r="G152" s="70"/>
    </row>
    <row r="153" spans="1:7" ht="49.5" customHeight="1">
      <c r="A153" s="80" t="s">
        <v>205</v>
      </c>
      <c r="B153" s="51" t="s">
        <v>58</v>
      </c>
      <c r="C153" s="15" t="s">
        <v>138</v>
      </c>
      <c r="D153" s="11" t="s">
        <v>11</v>
      </c>
      <c r="E153" s="108">
        <f>2389*1.1</f>
        <v>2627.9</v>
      </c>
      <c r="F153" s="25"/>
      <c r="G153" s="70"/>
    </row>
    <row r="154" spans="1:7" ht="49.5" customHeight="1">
      <c r="A154" s="80" t="s">
        <v>206</v>
      </c>
      <c r="B154" s="51" t="s">
        <v>58</v>
      </c>
      <c r="C154" s="15" t="s">
        <v>140</v>
      </c>
      <c r="D154" s="11" t="s">
        <v>11</v>
      </c>
      <c r="E154" s="108">
        <f>366*1.1</f>
        <v>402.6</v>
      </c>
      <c r="F154" s="25"/>
      <c r="G154" s="70"/>
    </row>
    <row r="155" spans="1:7" ht="49.5" customHeight="1">
      <c r="A155" s="80" t="s">
        <v>207</v>
      </c>
      <c r="B155" s="51" t="s">
        <v>59</v>
      </c>
      <c r="C155" s="15" t="s">
        <v>257</v>
      </c>
      <c r="D155" s="11" t="s">
        <v>11</v>
      </c>
      <c r="E155" s="108">
        <f>234*1.1</f>
        <v>257.40000000000003</v>
      </c>
      <c r="F155" s="25"/>
      <c r="G155" s="70"/>
    </row>
    <row r="156" spans="1:7" ht="45.75" customHeight="1">
      <c r="A156" s="80" t="s">
        <v>208</v>
      </c>
      <c r="B156" s="51" t="s">
        <v>38</v>
      </c>
      <c r="C156" s="15" t="s">
        <v>49</v>
      </c>
      <c r="D156" s="11" t="s">
        <v>11</v>
      </c>
      <c r="E156" s="108">
        <f>(1085+89)*1.1</f>
        <v>1291.4000000000001</v>
      </c>
      <c r="F156" s="25"/>
      <c r="G156" s="70"/>
    </row>
    <row r="157" spans="1:7" ht="52.5" customHeight="1">
      <c r="A157" s="80" t="s">
        <v>209</v>
      </c>
      <c r="B157" s="51" t="s">
        <v>38</v>
      </c>
      <c r="C157" s="15" t="s">
        <v>95</v>
      </c>
      <c r="D157" s="11" t="s">
        <v>11</v>
      </c>
      <c r="E157" s="108">
        <v>25</v>
      </c>
      <c r="F157" s="25"/>
      <c r="G157" s="70"/>
    </row>
    <row r="158" spans="1:7" ht="33.75" customHeight="1">
      <c r="A158" s="80" t="s">
        <v>210</v>
      </c>
      <c r="B158" s="82" t="s">
        <v>59</v>
      </c>
      <c r="C158" s="15" t="s">
        <v>237</v>
      </c>
      <c r="D158" s="11" t="s">
        <v>11</v>
      </c>
      <c r="E158" s="108">
        <f>(124-89)*1.1</f>
        <v>38.5</v>
      </c>
      <c r="F158" s="25"/>
      <c r="G158" s="70"/>
    </row>
    <row r="159" spans="1:7" ht="33.75" customHeight="1">
      <c r="A159" s="78" t="s">
        <v>7</v>
      </c>
      <c r="B159" s="78" t="s">
        <v>7</v>
      </c>
      <c r="C159" s="17" t="s">
        <v>15</v>
      </c>
      <c r="D159" s="16" t="s">
        <v>7</v>
      </c>
      <c r="E159" s="18" t="s">
        <v>7</v>
      </c>
      <c r="F159" s="16" t="s">
        <v>7</v>
      </c>
      <c r="G159" s="79"/>
    </row>
    <row r="160" spans="1:7" ht="33.75" customHeight="1">
      <c r="A160" s="73" t="s">
        <v>7</v>
      </c>
      <c r="B160" s="73" t="s">
        <v>7</v>
      </c>
      <c r="C160" s="3" t="s">
        <v>16</v>
      </c>
      <c r="D160" s="2" t="s">
        <v>7</v>
      </c>
      <c r="E160" s="4" t="s">
        <v>7</v>
      </c>
      <c r="F160" s="2" t="s">
        <v>7</v>
      </c>
      <c r="G160" s="77" t="s">
        <v>7</v>
      </c>
    </row>
    <row r="161" spans="1:7" ht="57" customHeight="1">
      <c r="A161" s="84" t="s">
        <v>211</v>
      </c>
      <c r="B161" s="85" t="s">
        <v>39</v>
      </c>
      <c r="C161" s="15" t="s">
        <v>223</v>
      </c>
      <c r="D161" s="6" t="s">
        <v>13</v>
      </c>
      <c r="E161" s="108">
        <f>262*1.1</f>
        <v>288.20000000000005</v>
      </c>
      <c r="F161" s="25"/>
      <c r="G161" s="70"/>
    </row>
    <row r="162" spans="1:7" ht="57" customHeight="1">
      <c r="A162" s="84" t="s">
        <v>212</v>
      </c>
      <c r="B162" s="85" t="s">
        <v>60</v>
      </c>
      <c r="C162" s="83" t="s">
        <v>224</v>
      </c>
      <c r="D162" s="6" t="s">
        <v>13</v>
      </c>
      <c r="E162" s="108">
        <f>471*1.1</f>
        <v>518.1</v>
      </c>
      <c r="F162" s="25"/>
      <c r="G162" s="70"/>
    </row>
    <row r="163" spans="1:7" ht="57" customHeight="1">
      <c r="A163" s="84" t="s">
        <v>213</v>
      </c>
      <c r="B163" s="85" t="s">
        <v>60</v>
      </c>
      <c r="C163" s="83" t="s">
        <v>225</v>
      </c>
      <c r="D163" s="6" t="s">
        <v>13</v>
      </c>
      <c r="E163" s="108">
        <f>181*1.1</f>
        <v>199.10000000000002</v>
      </c>
      <c r="F163" s="25"/>
      <c r="G163" s="70"/>
    </row>
    <row r="164" spans="1:7" ht="57" customHeight="1">
      <c r="A164" s="84" t="s">
        <v>214</v>
      </c>
      <c r="B164" s="85" t="s">
        <v>39</v>
      </c>
      <c r="C164" s="87" t="s">
        <v>226</v>
      </c>
      <c r="D164" s="6" t="s">
        <v>13</v>
      </c>
      <c r="E164" s="108">
        <f>(223*2)*1.1</f>
        <v>490.6</v>
      </c>
      <c r="F164" s="25"/>
      <c r="G164" s="70"/>
    </row>
    <row r="165" spans="1:7" ht="46.5" customHeight="1">
      <c r="A165" s="84" t="s">
        <v>300</v>
      </c>
      <c r="B165" s="62" t="s">
        <v>423</v>
      </c>
      <c r="C165" s="56" t="s">
        <v>447</v>
      </c>
      <c r="D165" s="86" t="s">
        <v>13</v>
      </c>
      <c r="E165" s="108">
        <v>64</v>
      </c>
      <c r="F165" s="25"/>
      <c r="G165" s="70"/>
    </row>
    <row r="166" spans="1:7" ht="33.75" customHeight="1">
      <c r="A166" s="84" t="s">
        <v>215</v>
      </c>
      <c r="B166" s="59" t="s">
        <v>54</v>
      </c>
      <c r="C166" s="88" t="s">
        <v>43</v>
      </c>
      <c r="D166" s="6" t="s">
        <v>13</v>
      </c>
      <c r="E166" s="108">
        <f>599*1.1</f>
        <v>658.90000000000009</v>
      </c>
      <c r="F166" s="25"/>
      <c r="G166" s="70"/>
    </row>
    <row r="167" spans="1:7" ht="33.75" customHeight="1">
      <c r="A167" s="78" t="s">
        <v>7</v>
      </c>
      <c r="B167" s="78" t="s">
        <v>7</v>
      </c>
      <c r="C167" s="17" t="s">
        <v>17</v>
      </c>
      <c r="D167" s="16" t="s">
        <v>7</v>
      </c>
      <c r="E167" s="18" t="s">
        <v>7</v>
      </c>
      <c r="F167" s="16" t="s">
        <v>7</v>
      </c>
      <c r="G167" s="79"/>
    </row>
    <row r="168" spans="1:7" ht="33.75" customHeight="1">
      <c r="A168" s="73" t="s">
        <v>7</v>
      </c>
      <c r="B168" s="73" t="s">
        <v>7</v>
      </c>
      <c r="C168" s="3" t="s">
        <v>144</v>
      </c>
      <c r="D168" s="2" t="s">
        <v>7</v>
      </c>
      <c r="E168" s="4" t="s">
        <v>7</v>
      </c>
      <c r="F168" s="2" t="s">
        <v>7</v>
      </c>
      <c r="G168" s="77" t="s">
        <v>7</v>
      </c>
    </row>
    <row r="169" spans="1:7" ht="33.75" customHeight="1">
      <c r="A169" s="81" t="s">
        <v>301</v>
      </c>
      <c r="B169" s="60" t="s">
        <v>40</v>
      </c>
      <c r="C169" s="61" t="s">
        <v>44</v>
      </c>
      <c r="D169" s="11" t="s">
        <v>11</v>
      </c>
      <c r="E169" s="109">
        <f>(1263+524)*1.1</f>
        <v>1965.7</v>
      </c>
      <c r="F169" s="28"/>
      <c r="G169" s="70"/>
    </row>
    <row r="170" spans="1:7" ht="33.75" customHeight="1">
      <c r="A170" s="81" t="s">
        <v>302</v>
      </c>
      <c r="B170" s="60" t="s">
        <v>99</v>
      </c>
      <c r="C170" s="15" t="s">
        <v>98</v>
      </c>
      <c r="D170" s="6" t="s">
        <v>12</v>
      </c>
      <c r="E170" s="109">
        <v>4</v>
      </c>
      <c r="F170" s="28"/>
      <c r="G170" s="70"/>
    </row>
    <row r="171" spans="1:7" ht="33.75" customHeight="1">
      <c r="A171" s="81" t="s">
        <v>216</v>
      </c>
      <c r="B171" s="60" t="s">
        <v>430</v>
      </c>
      <c r="C171" s="15" t="s">
        <v>227</v>
      </c>
      <c r="D171" s="11" t="s">
        <v>11</v>
      </c>
      <c r="E171" s="109">
        <v>524</v>
      </c>
      <c r="F171" s="28"/>
      <c r="G171" s="70"/>
    </row>
    <row r="172" spans="1:7" ht="69" customHeight="1">
      <c r="A172" s="81" t="s">
        <v>217</v>
      </c>
      <c r="B172" s="60" t="s">
        <v>99</v>
      </c>
      <c r="C172" s="111" t="s">
        <v>100</v>
      </c>
      <c r="D172" s="6" t="s">
        <v>12</v>
      </c>
      <c r="E172" s="108">
        <v>6</v>
      </c>
      <c r="F172" s="28"/>
      <c r="G172" s="70"/>
    </row>
    <row r="173" spans="1:7" ht="33" customHeight="1">
      <c r="A173" s="81" t="s">
        <v>218</v>
      </c>
      <c r="B173" s="60" t="s">
        <v>99</v>
      </c>
      <c r="C173" s="15" t="s">
        <v>229</v>
      </c>
      <c r="D173" s="6" t="s">
        <v>12</v>
      </c>
      <c r="E173" s="108">
        <f>12-5</f>
        <v>7</v>
      </c>
      <c r="F173" s="28"/>
      <c r="G173" s="70"/>
    </row>
    <row r="174" spans="1:7" ht="33.75" customHeight="1">
      <c r="A174" s="81" t="s">
        <v>219</v>
      </c>
      <c r="B174" s="60" t="s">
        <v>99</v>
      </c>
      <c r="C174" s="35" t="s">
        <v>143</v>
      </c>
      <c r="D174" s="6" t="s">
        <v>12</v>
      </c>
      <c r="E174" s="108">
        <v>16</v>
      </c>
      <c r="F174" s="32"/>
      <c r="G174" s="29"/>
    </row>
    <row r="175" spans="1:7" ht="36" customHeight="1">
      <c r="A175" s="81" t="s">
        <v>220</v>
      </c>
      <c r="B175" s="60" t="s">
        <v>99</v>
      </c>
      <c r="C175" s="35" t="s">
        <v>230</v>
      </c>
      <c r="D175" s="6" t="s">
        <v>12</v>
      </c>
      <c r="E175" s="108">
        <v>1</v>
      </c>
      <c r="F175" s="32"/>
      <c r="G175" s="29"/>
    </row>
    <row r="176" spans="1:7" ht="33.75" customHeight="1">
      <c r="A176" s="78" t="s">
        <v>7</v>
      </c>
      <c r="B176" s="78" t="s">
        <v>7</v>
      </c>
      <c r="C176" s="17" t="s">
        <v>228</v>
      </c>
      <c r="D176" s="16" t="s">
        <v>7</v>
      </c>
      <c r="E176" s="18" t="s">
        <v>7</v>
      </c>
      <c r="F176" s="18" t="s">
        <v>7</v>
      </c>
      <c r="G176" s="79"/>
    </row>
    <row r="177" spans="1:7" customFormat="1" ht="32.25" customHeight="1">
      <c r="A177" s="73" t="s">
        <v>7</v>
      </c>
      <c r="B177" s="73" t="s">
        <v>7</v>
      </c>
      <c r="C177" s="3" t="s">
        <v>145</v>
      </c>
      <c r="D177" s="2" t="s">
        <v>7</v>
      </c>
      <c r="E177" s="4" t="s">
        <v>7</v>
      </c>
      <c r="F177" s="2" t="s">
        <v>7</v>
      </c>
      <c r="G177" s="77" t="s">
        <v>7</v>
      </c>
    </row>
    <row r="178" spans="1:7" customFormat="1" ht="32.25" customHeight="1">
      <c r="A178" s="69" t="s">
        <v>221</v>
      </c>
      <c r="B178" s="60" t="s">
        <v>106</v>
      </c>
      <c r="C178" s="15" t="s">
        <v>103</v>
      </c>
      <c r="D178" s="6" t="s">
        <v>12</v>
      </c>
      <c r="E178" s="108">
        <v>29</v>
      </c>
      <c r="F178" s="28"/>
      <c r="G178" s="70"/>
    </row>
    <row r="179" spans="1:7" customFormat="1" ht="32.25" customHeight="1">
      <c r="A179" s="69" t="s">
        <v>303</v>
      </c>
      <c r="B179" s="60" t="s">
        <v>106</v>
      </c>
      <c r="C179" s="15" t="s">
        <v>167</v>
      </c>
      <c r="D179" s="6" t="s">
        <v>12</v>
      </c>
      <c r="E179" s="108">
        <v>3</v>
      </c>
      <c r="F179" s="28"/>
      <c r="G179" s="70"/>
    </row>
    <row r="180" spans="1:7" customFormat="1" ht="32.25" customHeight="1">
      <c r="A180" s="69" t="s">
        <v>304</v>
      </c>
      <c r="B180" s="60" t="s">
        <v>106</v>
      </c>
      <c r="C180" s="15" t="s">
        <v>55</v>
      </c>
      <c r="D180" s="6" t="s">
        <v>12</v>
      </c>
      <c r="E180" s="108">
        <v>46</v>
      </c>
      <c r="F180" s="28"/>
      <c r="G180" s="70"/>
    </row>
    <row r="181" spans="1:7" customFormat="1" ht="32.25" customHeight="1">
      <c r="A181" s="69" t="s">
        <v>305</v>
      </c>
      <c r="B181" s="60" t="s">
        <v>107</v>
      </c>
      <c r="C181" s="15" t="s">
        <v>104</v>
      </c>
      <c r="D181" s="11" t="s">
        <v>11</v>
      </c>
      <c r="E181" s="108">
        <v>175</v>
      </c>
      <c r="F181" s="28"/>
      <c r="G181" s="70"/>
    </row>
    <row r="182" spans="1:7" customFormat="1" ht="32.25" customHeight="1">
      <c r="A182" s="69" t="s">
        <v>306</v>
      </c>
      <c r="B182" s="60" t="s">
        <v>108</v>
      </c>
      <c r="C182" s="15" t="s">
        <v>105</v>
      </c>
      <c r="D182" s="6" t="s">
        <v>13</v>
      </c>
      <c r="E182" s="108">
        <v>23</v>
      </c>
      <c r="F182" s="28"/>
      <c r="G182" s="70"/>
    </row>
    <row r="183" spans="1:7" customFormat="1" ht="32.25" customHeight="1">
      <c r="A183" s="78" t="s">
        <v>7</v>
      </c>
      <c r="B183" s="78" t="s">
        <v>7</v>
      </c>
      <c r="C183" s="40" t="s">
        <v>147</v>
      </c>
      <c r="D183" s="16" t="s">
        <v>7</v>
      </c>
      <c r="E183" s="18" t="s">
        <v>7</v>
      </c>
      <c r="F183" s="16" t="s">
        <v>7</v>
      </c>
      <c r="G183" s="79"/>
    </row>
    <row r="184" spans="1:7" ht="33.75" customHeight="1">
      <c r="A184" s="36" t="s">
        <v>7</v>
      </c>
      <c r="B184" s="36" t="s">
        <v>7</v>
      </c>
      <c r="C184" s="37" t="s">
        <v>222</v>
      </c>
      <c r="D184" s="36" t="s">
        <v>7</v>
      </c>
      <c r="E184" s="38" t="s">
        <v>7</v>
      </c>
      <c r="F184" s="36" t="s">
        <v>7</v>
      </c>
      <c r="G184" s="39"/>
    </row>
    <row r="185" spans="1:7" ht="33.75" customHeight="1">
      <c r="A185" s="231" t="s">
        <v>231</v>
      </c>
      <c r="B185" s="232"/>
      <c r="C185" s="232"/>
      <c r="D185" s="232"/>
      <c r="E185" s="232"/>
      <c r="F185" s="232"/>
      <c r="G185" s="233"/>
    </row>
    <row r="186" spans="1:7" ht="33.75" customHeight="1">
      <c r="A186" s="132" t="s">
        <v>7</v>
      </c>
      <c r="B186" s="132" t="s">
        <v>7</v>
      </c>
      <c r="C186" s="133" t="s">
        <v>8</v>
      </c>
      <c r="D186" s="132" t="s">
        <v>7</v>
      </c>
      <c r="E186" s="134" t="s">
        <v>7</v>
      </c>
      <c r="F186" s="132" t="s">
        <v>7</v>
      </c>
      <c r="G186" s="134" t="s">
        <v>7</v>
      </c>
    </row>
    <row r="187" spans="1:7" ht="47.25" customHeight="1">
      <c r="A187" s="128" t="s">
        <v>307</v>
      </c>
      <c r="B187" s="129" t="s">
        <v>41</v>
      </c>
      <c r="C187" s="130" t="s">
        <v>9</v>
      </c>
      <c r="D187" s="59" t="s">
        <v>10</v>
      </c>
      <c r="E187" s="113">
        <v>0.39</v>
      </c>
      <c r="F187" s="131"/>
      <c r="G187" s="76"/>
    </row>
    <row r="188" spans="1:7" ht="33.75" customHeight="1">
      <c r="A188" s="71" t="s">
        <v>7</v>
      </c>
      <c r="B188" s="71" t="s">
        <v>7</v>
      </c>
      <c r="C188" s="9" t="s">
        <v>80</v>
      </c>
      <c r="D188" s="8" t="s">
        <v>7</v>
      </c>
      <c r="E188" s="10" t="s">
        <v>7</v>
      </c>
      <c r="F188" s="8" t="s">
        <v>7</v>
      </c>
      <c r="G188" s="72"/>
    </row>
    <row r="189" spans="1:7" ht="33.75" customHeight="1">
      <c r="A189" s="73" t="s">
        <v>7</v>
      </c>
      <c r="B189" s="73" t="s">
        <v>7</v>
      </c>
      <c r="C189" s="3" t="s">
        <v>31</v>
      </c>
      <c r="D189" s="2" t="s">
        <v>7</v>
      </c>
      <c r="E189" s="4" t="s">
        <v>7</v>
      </c>
      <c r="F189" s="2" t="s">
        <v>7</v>
      </c>
      <c r="G189" s="74" t="s">
        <v>7</v>
      </c>
    </row>
    <row r="190" spans="1:7" ht="53.25" customHeight="1">
      <c r="A190" s="75" t="s">
        <v>308</v>
      </c>
      <c r="B190" s="41" t="s">
        <v>23</v>
      </c>
      <c r="C190" s="42" t="s">
        <v>789</v>
      </c>
      <c r="D190" s="43" t="s">
        <v>12</v>
      </c>
      <c r="E190" s="109">
        <v>6</v>
      </c>
      <c r="F190" s="44"/>
      <c r="G190" s="44"/>
    </row>
    <row r="191" spans="1:7" ht="33.75" customHeight="1">
      <c r="A191" s="75" t="s">
        <v>309</v>
      </c>
      <c r="B191" s="41" t="s">
        <v>29</v>
      </c>
      <c r="C191" s="53" t="s">
        <v>46</v>
      </c>
      <c r="D191" s="49" t="s">
        <v>30</v>
      </c>
      <c r="E191" s="109">
        <v>850</v>
      </c>
      <c r="F191" s="44"/>
      <c r="G191" s="44"/>
    </row>
    <row r="192" spans="1:7" ht="40.5" customHeight="1">
      <c r="A192" s="75" t="s">
        <v>310</v>
      </c>
      <c r="B192" s="50" t="s">
        <v>25</v>
      </c>
      <c r="C192" s="5" t="s">
        <v>47</v>
      </c>
      <c r="D192" s="11" t="s">
        <v>11</v>
      </c>
      <c r="E192" s="109">
        <v>3507</v>
      </c>
      <c r="F192" s="44"/>
      <c r="G192" s="44"/>
    </row>
    <row r="193" spans="1:7" ht="48.75" customHeight="1">
      <c r="A193" s="75" t="s">
        <v>311</v>
      </c>
      <c r="B193" s="50" t="s">
        <v>25</v>
      </c>
      <c r="C193" s="5" t="s">
        <v>48</v>
      </c>
      <c r="D193" s="11" t="s">
        <v>11</v>
      </c>
      <c r="E193" s="110">
        <v>3507</v>
      </c>
      <c r="F193" s="44"/>
      <c r="G193" s="44"/>
    </row>
    <row r="194" spans="1:7" ht="67.5" customHeight="1">
      <c r="A194" s="75" t="s">
        <v>312</v>
      </c>
      <c r="B194" s="50" t="s">
        <v>25</v>
      </c>
      <c r="C194" s="5" t="s">
        <v>452</v>
      </c>
      <c r="D194" s="11" t="s">
        <v>11</v>
      </c>
      <c r="E194" s="109">
        <f>272+1318+68</f>
        <v>1658</v>
      </c>
      <c r="F194" s="54"/>
      <c r="G194" s="76"/>
    </row>
    <row r="195" spans="1:7" ht="43.5" customHeight="1">
      <c r="A195" s="75" t="s">
        <v>313</v>
      </c>
      <c r="B195" s="50" t="s">
        <v>25</v>
      </c>
      <c r="C195" s="5" t="s">
        <v>169</v>
      </c>
      <c r="D195" s="11" t="s">
        <v>11</v>
      </c>
      <c r="E195" s="109">
        <f>272+3507</f>
        <v>3779</v>
      </c>
      <c r="F195" s="26"/>
      <c r="G195" s="70"/>
    </row>
    <row r="196" spans="1:7" ht="62.25" customHeight="1">
      <c r="A196" s="75" t="s">
        <v>314</v>
      </c>
      <c r="B196" s="50" t="s">
        <v>25</v>
      </c>
      <c r="C196" s="5" t="s">
        <v>459</v>
      </c>
      <c r="D196" s="6" t="s">
        <v>13</v>
      </c>
      <c r="E196" s="108">
        <v>870</v>
      </c>
      <c r="F196" s="27"/>
      <c r="G196" s="70"/>
    </row>
    <row r="197" spans="1:7" ht="54" customHeight="1">
      <c r="A197" s="75" t="s">
        <v>315</v>
      </c>
      <c r="B197" s="50" t="s">
        <v>25</v>
      </c>
      <c r="C197" s="5" t="s">
        <v>456</v>
      </c>
      <c r="D197" s="6" t="s">
        <v>13</v>
      </c>
      <c r="E197" s="108">
        <v>540</v>
      </c>
      <c r="F197" s="27"/>
      <c r="G197" s="70"/>
    </row>
    <row r="198" spans="1:7" ht="33.75" customHeight="1">
      <c r="A198" s="75" t="s">
        <v>316</v>
      </c>
      <c r="B198" s="50" t="s">
        <v>25</v>
      </c>
      <c r="C198" s="5" t="s">
        <v>86</v>
      </c>
      <c r="D198" s="6" t="s">
        <v>12</v>
      </c>
      <c r="E198" s="108">
        <v>40</v>
      </c>
      <c r="F198" s="27"/>
      <c r="G198" s="70"/>
    </row>
    <row r="199" spans="1:7" ht="33.75" customHeight="1">
      <c r="A199" s="75" t="s">
        <v>317</v>
      </c>
      <c r="B199" s="50" t="s">
        <v>25</v>
      </c>
      <c r="C199" s="5" t="s">
        <v>87</v>
      </c>
      <c r="D199" s="6" t="s">
        <v>12</v>
      </c>
      <c r="E199" s="108">
        <v>31</v>
      </c>
      <c r="F199" s="27"/>
      <c r="G199" s="70"/>
    </row>
    <row r="200" spans="1:7" ht="33.75" customHeight="1">
      <c r="A200" s="71" t="s">
        <v>7</v>
      </c>
      <c r="B200" s="71" t="s">
        <v>7</v>
      </c>
      <c r="C200" s="12" t="s">
        <v>32</v>
      </c>
      <c r="D200" s="8" t="s">
        <v>7</v>
      </c>
      <c r="E200" s="13" t="s">
        <v>7</v>
      </c>
      <c r="F200" s="8" t="s">
        <v>7</v>
      </c>
      <c r="G200" s="72"/>
    </row>
    <row r="201" spans="1:7" ht="33.75" customHeight="1">
      <c r="A201" s="73" t="s">
        <v>7</v>
      </c>
      <c r="B201" s="73" t="s">
        <v>7</v>
      </c>
      <c r="C201" s="3" t="s">
        <v>76</v>
      </c>
      <c r="D201" s="2" t="s">
        <v>7</v>
      </c>
      <c r="E201" s="4" t="s">
        <v>7</v>
      </c>
      <c r="F201" s="2" t="s">
        <v>7</v>
      </c>
      <c r="G201" s="77" t="s">
        <v>7</v>
      </c>
    </row>
    <row r="202" spans="1:7" ht="48" customHeight="1">
      <c r="A202" s="69" t="s">
        <v>318</v>
      </c>
      <c r="B202" s="51" t="s">
        <v>53</v>
      </c>
      <c r="C202" s="34" t="s">
        <v>232</v>
      </c>
      <c r="D202" s="11" t="s">
        <v>11</v>
      </c>
      <c r="E202" s="108">
        <f>3550+98+68</f>
        <v>3716</v>
      </c>
      <c r="F202" s="33"/>
      <c r="G202" s="70"/>
    </row>
    <row r="203" spans="1:7" ht="48" customHeight="1">
      <c r="A203" s="69" t="s">
        <v>319</v>
      </c>
      <c r="B203" s="51" t="s">
        <v>53</v>
      </c>
      <c r="C203" s="34" t="s">
        <v>233</v>
      </c>
      <c r="D203" s="11" t="s">
        <v>11</v>
      </c>
      <c r="E203" s="108">
        <v>245</v>
      </c>
      <c r="F203" s="33"/>
      <c r="G203" s="70"/>
    </row>
    <row r="204" spans="1:7" ht="33.75" customHeight="1">
      <c r="A204" s="69" t="s">
        <v>320</v>
      </c>
      <c r="B204" s="51" t="s">
        <v>53</v>
      </c>
      <c r="C204" s="34" t="s">
        <v>61</v>
      </c>
      <c r="D204" s="11" t="s">
        <v>11</v>
      </c>
      <c r="E204" s="108">
        <f>1415+83+64</f>
        <v>1562</v>
      </c>
      <c r="F204" s="33"/>
      <c r="G204" s="70"/>
    </row>
    <row r="205" spans="1:7" ht="51.75" customHeight="1">
      <c r="A205" s="69" t="s">
        <v>321</v>
      </c>
      <c r="B205" s="51" t="s">
        <v>33</v>
      </c>
      <c r="C205" s="14" t="s">
        <v>234</v>
      </c>
      <c r="D205" s="11" t="s">
        <v>11</v>
      </c>
      <c r="E205" s="108">
        <f>1415+83+64</f>
        <v>1562</v>
      </c>
      <c r="F205" s="25"/>
      <c r="G205" s="70"/>
    </row>
    <row r="206" spans="1:7" ht="45" customHeight="1">
      <c r="A206" s="69" t="s">
        <v>322</v>
      </c>
      <c r="B206" s="51" t="s">
        <v>33</v>
      </c>
      <c r="C206" s="14" t="s">
        <v>235</v>
      </c>
      <c r="D206" s="11" t="s">
        <v>11</v>
      </c>
      <c r="E206" s="108">
        <f>3550+245+68+98+316</f>
        <v>4277</v>
      </c>
      <c r="F206" s="25"/>
      <c r="G206" s="70"/>
    </row>
    <row r="207" spans="1:7" ht="40.5" customHeight="1">
      <c r="A207" s="69" t="s">
        <v>323</v>
      </c>
      <c r="B207" s="51" t="s">
        <v>34</v>
      </c>
      <c r="C207" s="14" t="s">
        <v>62</v>
      </c>
      <c r="D207" s="11" t="s">
        <v>11</v>
      </c>
      <c r="E207" s="108">
        <f>3550+245+68+98</f>
        <v>3961</v>
      </c>
      <c r="F207" s="25"/>
      <c r="G207" s="70"/>
    </row>
    <row r="208" spans="1:7" ht="55.5" customHeight="1">
      <c r="A208" s="69" t="s">
        <v>324</v>
      </c>
      <c r="B208" s="51" t="s">
        <v>35</v>
      </c>
      <c r="C208" s="15" t="s">
        <v>136</v>
      </c>
      <c r="D208" s="11" t="s">
        <v>11</v>
      </c>
      <c r="E208" s="108">
        <v>3550</v>
      </c>
      <c r="F208" s="25"/>
      <c r="G208" s="70"/>
    </row>
    <row r="209" spans="1:7" ht="33.75" customHeight="1">
      <c r="A209" s="78" t="s">
        <v>7</v>
      </c>
      <c r="B209" s="71" t="s">
        <v>7</v>
      </c>
      <c r="C209" s="17" t="s">
        <v>77</v>
      </c>
      <c r="D209" s="16" t="s">
        <v>7</v>
      </c>
      <c r="E209" s="18" t="s">
        <v>7</v>
      </c>
      <c r="F209" s="16" t="s">
        <v>7</v>
      </c>
      <c r="G209" s="79"/>
    </row>
    <row r="210" spans="1:7" ht="33.75" customHeight="1">
      <c r="A210" s="73" t="s">
        <v>7</v>
      </c>
      <c r="B210" s="73" t="s">
        <v>7</v>
      </c>
      <c r="C210" s="3" t="s">
        <v>14</v>
      </c>
      <c r="D210" s="2" t="s">
        <v>7</v>
      </c>
      <c r="E210" s="4" t="s">
        <v>7</v>
      </c>
      <c r="F210" s="2" t="s">
        <v>7</v>
      </c>
      <c r="G210" s="77" t="s">
        <v>7</v>
      </c>
    </row>
    <row r="211" spans="1:7" ht="49.5" customHeight="1">
      <c r="A211" s="80" t="s">
        <v>325</v>
      </c>
      <c r="B211" s="51" t="s">
        <v>35</v>
      </c>
      <c r="C211" s="15" t="s">
        <v>137</v>
      </c>
      <c r="D211" s="11" t="s">
        <v>11</v>
      </c>
      <c r="E211" s="108">
        <v>3550</v>
      </c>
      <c r="F211" s="25"/>
      <c r="G211" s="70"/>
    </row>
    <row r="212" spans="1:7" ht="51.75" customHeight="1">
      <c r="A212" s="80" t="s">
        <v>326</v>
      </c>
      <c r="B212" s="51" t="s">
        <v>58</v>
      </c>
      <c r="C212" s="15" t="s">
        <v>138</v>
      </c>
      <c r="D212" s="11" t="s">
        <v>11</v>
      </c>
      <c r="E212" s="108">
        <v>3550</v>
      </c>
      <c r="F212" s="25"/>
      <c r="G212" s="70"/>
    </row>
    <row r="213" spans="1:7" ht="63" customHeight="1">
      <c r="A213" s="80" t="s">
        <v>327</v>
      </c>
      <c r="B213" s="51" t="s">
        <v>38</v>
      </c>
      <c r="C213" s="15" t="s">
        <v>236</v>
      </c>
      <c r="D213" s="11" t="s">
        <v>11</v>
      </c>
      <c r="E213" s="108">
        <v>98</v>
      </c>
      <c r="F213" s="25"/>
      <c r="G213" s="70"/>
    </row>
    <row r="214" spans="1:7" ht="48" customHeight="1">
      <c r="A214" s="80" t="s">
        <v>328</v>
      </c>
      <c r="B214" s="51" t="s">
        <v>38</v>
      </c>
      <c r="C214" s="15" t="s">
        <v>49</v>
      </c>
      <c r="D214" s="11" t="s">
        <v>11</v>
      </c>
      <c r="E214" s="108">
        <v>1415</v>
      </c>
      <c r="F214" s="25"/>
      <c r="G214" s="70"/>
    </row>
    <row r="215" spans="1:7" ht="45" customHeight="1">
      <c r="A215" s="80" t="s">
        <v>329</v>
      </c>
      <c r="B215" s="51" t="s">
        <v>59</v>
      </c>
      <c r="C215" s="83" t="s">
        <v>437</v>
      </c>
      <c r="D215" s="11" t="s">
        <v>11</v>
      </c>
      <c r="E215" s="108">
        <f>245+68</f>
        <v>313</v>
      </c>
      <c r="F215" s="25"/>
      <c r="G215" s="70"/>
    </row>
    <row r="216" spans="1:7" ht="42" customHeight="1">
      <c r="A216" s="80" t="s">
        <v>330</v>
      </c>
      <c r="B216" s="82" t="s">
        <v>59</v>
      </c>
      <c r="C216" s="15" t="s">
        <v>246</v>
      </c>
      <c r="D216" s="11" t="s">
        <v>11</v>
      </c>
      <c r="E216" s="108">
        <v>64</v>
      </c>
      <c r="F216" s="25"/>
      <c r="G216" s="70"/>
    </row>
    <row r="217" spans="1:7" ht="33.75" customHeight="1">
      <c r="A217" s="78" t="s">
        <v>7</v>
      </c>
      <c r="B217" s="71" t="s">
        <v>7</v>
      </c>
      <c r="C217" s="17" t="s">
        <v>15</v>
      </c>
      <c r="D217" s="16" t="s">
        <v>7</v>
      </c>
      <c r="E217" s="18" t="s">
        <v>7</v>
      </c>
      <c r="F217" s="16" t="s">
        <v>7</v>
      </c>
      <c r="G217" s="79"/>
    </row>
    <row r="218" spans="1:7" ht="33.75" customHeight="1">
      <c r="A218" s="73" t="s">
        <v>7</v>
      </c>
      <c r="B218" s="73" t="s">
        <v>7</v>
      </c>
      <c r="C218" s="3" t="s">
        <v>16</v>
      </c>
      <c r="D218" s="2" t="s">
        <v>7</v>
      </c>
      <c r="E218" s="4" t="s">
        <v>7</v>
      </c>
      <c r="F218" s="2" t="s">
        <v>7</v>
      </c>
      <c r="G218" s="77" t="s">
        <v>7</v>
      </c>
    </row>
    <row r="219" spans="1:7" ht="69" customHeight="1">
      <c r="A219" s="84" t="s">
        <v>331</v>
      </c>
      <c r="B219" s="85" t="s">
        <v>39</v>
      </c>
      <c r="C219" s="15" t="s">
        <v>223</v>
      </c>
      <c r="D219" s="6" t="s">
        <v>13</v>
      </c>
      <c r="E219" s="108">
        <v>660</v>
      </c>
      <c r="F219" s="25"/>
      <c r="G219" s="70"/>
    </row>
    <row r="220" spans="1:7" ht="66.75" customHeight="1">
      <c r="A220" s="84" t="s">
        <v>332</v>
      </c>
      <c r="B220" s="85" t="s">
        <v>60</v>
      </c>
      <c r="C220" s="83" t="s">
        <v>238</v>
      </c>
      <c r="D220" s="6" t="s">
        <v>13</v>
      </c>
      <c r="E220" s="108">
        <v>150</v>
      </c>
      <c r="F220" s="25"/>
      <c r="G220" s="70"/>
    </row>
    <row r="221" spans="1:7" ht="53.25" customHeight="1">
      <c r="A221" s="84" t="s">
        <v>333</v>
      </c>
      <c r="B221" s="62" t="s">
        <v>60</v>
      </c>
      <c r="C221" s="83" t="s">
        <v>239</v>
      </c>
      <c r="D221" s="6" t="s">
        <v>13</v>
      </c>
      <c r="E221" s="112">
        <v>109</v>
      </c>
      <c r="F221" s="25"/>
      <c r="G221" s="70"/>
    </row>
    <row r="222" spans="1:7" ht="33.75" customHeight="1">
      <c r="A222" s="84" t="s">
        <v>334</v>
      </c>
      <c r="B222" s="59" t="s">
        <v>54</v>
      </c>
      <c r="C222" s="88" t="s">
        <v>43</v>
      </c>
      <c r="D222" s="6" t="s">
        <v>13</v>
      </c>
      <c r="E222" s="113">
        <v>653</v>
      </c>
      <c r="F222" s="25"/>
      <c r="G222" s="70"/>
    </row>
    <row r="223" spans="1:7" ht="33.75" customHeight="1">
      <c r="A223" s="78" t="s">
        <v>7</v>
      </c>
      <c r="B223" s="71" t="s">
        <v>7</v>
      </c>
      <c r="C223" s="17" t="s">
        <v>17</v>
      </c>
      <c r="D223" s="16" t="s">
        <v>7</v>
      </c>
      <c r="E223" s="18" t="s">
        <v>7</v>
      </c>
      <c r="F223" s="16" t="s">
        <v>7</v>
      </c>
      <c r="G223" s="79"/>
    </row>
    <row r="224" spans="1:7" ht="33.75" customHeight="1">
      <c r="A224" s="73" t="s">
        <v>7</v>
      </c>
      <c r="B224" s="73" t="s">
        <v>7</v>
      </c>
      <c r="C224" s="3" t="s">
        <v>144</v>
      </c>
      <c r="D224" s="2" t="s">
        <v>7</v>
      </c>
      <c r="E224" s="4" t="s">
        <v>7</v>
      </c>
      <c r="F224" s="2" t="s">
        <v>7</v>
      </c>
      <c r="G224" s="77" t="s">
        <v>7</v>
      </c>
    </row>
    <row r="225" spans="1:7" ht="30.75" customHeight="1">
      <c r="A225" s="81" t="s">
        <v>335</v>
      </c>
      <c r="B225" s="60" t="s">
        <v>40</v>
      </c>
      <c r="C225" s="61" t="s">
        <v>44</v>
      </c>
      <c r="D225" s="11" t="s">
        <v>11</v>
      </c>
      <c r="E225" s="109">
        <v>415</v>
      </c>
      <c r="F225" s="28"/>
      <c r="G225" s="70"/>
    </row>
    <row r="226" spans="1:7" ht="33.75" customHeight="1">
      <c r="A226" s="81" t="s">
        <v>336</v>
      </c>
      <c r="B226" s="60" t="s">
        <v>40</v>
      </c>
      <c r="C226" s="66" t="s">
        <v>63</v>
      </c>
      <c r="D226" s="6" t="s">
        <v>12</v>
      </c>
      <c r="E226" s="109">
        <v>8</v>
      </c>
      <c r="F226" s="28"/>
      <c r="G226" s="70"/>
    </row>
    <row r="227" spans="1:7" ht="33.75" customHeight="1">
      <c r="A227" s="81" t="s">
        <v>337</v>
      </c>
      <c r="B227" s="60" t="s">
        <v>99</v>
      </c>
      <c r="C227" s="15" t="s">
        <v>141</v>
      </c>
      <c r="D227" s="6" t="s">
        <v>12</v>
      </c>
      <c r="E227" s="109">
        <v>1</v>
      </c>
      <c r="F227" s="28"/>
      <c r="G227" s="70"/>
    </row>
    <row r="228" spans="1:7" ht="65.25" customHeight="1">
      <c r="A228" s="81" t="s">
        <v>338</v>
      </c>
      <c r="B228" s="60" t="s">
        <v>99</v>
      </c>
      <c r="C228" s="111" t="s">
        <v>100</v>
      </c>
      <c r="D228" s="6" t="s">
        <v>12</v>
      </c>
      <c r="E228" s="108">
        <v>14</v>
      </c>
      <c r="F228" s="28"/>
      <c r="G228" s="70"/>
    </row>
    <row r="229" spans="1:7" ht="42" customHeight="1">
      <c r="A229" s="81" t="s">
        <v>339</v>
      </c>
      <c r="B229" s="60" t="s">
        <v>99</v>
      </c>
      <c r="C229" s="15" t="s">
        <v>229</v>
      </c>
      <c r="D229" s="6" t="s">
        <v>12</v>
      </c>
      <c r="E229" s="108">
        <v>5</v>
      </c>
      <c r="F229" s="28"/>
      <c r="G229" s="70"/>
    </row>
    <row r="230" spans="1:7" ht="30.75" customHeight="1">
      <c r="A230" s="81" t="s">
        <v>340</v>
      </c>
      <c r="B230" s="60" t="s">
        <v>99</v>
      </c>
      <c r="C230" s="35" t="s">
        <v>143</v>
      </c>
      <c r="D230" s="6" t="s">
        <v>12</v>
      </c>
      <c r="E230" s="108">
        <v>16</v>
      </c>
      <c r="F230" s="32"/>
      <c r="G230" s="29"/>
    </row>
    <row r="231" spans="1:7" ht="33.75" customHeight="1">
      <c r="A231" s="78" t="s">
        <v>7</v>
      </c>
      <c r="B231" s="71" t="s">
        <v>7</v>
      </c>
      <c r="C231" s="17" t="s">
        <v>146</v>
      </c>
      <c r="D231" s="16" t="s">
        <v>7</v>
      </c>
      <c r="E231" s="18" t="s">
        <v>7</v>
      </c>
      <c r="F231" s="18" t="s">
        <v>7</v>
      </c>
      <c r="G231" s="79"/>
    </row>
    <row r="232" spans="1:7" ht="33.75" customHeight="1">
      <c r="A232" s="73" t="s">
        <v>7</v>
      </c>
      <c r="B232" s="73" t="s">
        <v>7</v>
      </c>
      <c r="C232" s="3" t="s">
        <v>145</v>
      </c>
      <c r="D232" s="2" t="s">
        <v>7</v>
      </c>
      <c r="E232" s="4" t="s">
        <v>7</v>
      </c>
      <c r="F232" s="2" t="s">
        <v>7</v>
      </c>
      <c r="G232" s="77" t="s">
        <v>7</v>
      </c>
    </row>
    <row r="233" spans="1:7" ht="33.75" customHeight="1">
      <c r="A233" s="69" t="s">
        <v>341</v>
      </c>
      <c r="B233" s="60" t="s">
        <v>106</v>
      </c>
      <c r="C233" s="15" t="s">
        <v>103</v>
      </c>
      <c r="D233" s="6" t="s">
        <v>12</v>
      </c>
      <c r="E233" s="108">
        <v>27</v>
      </c>
      <c r="F233" s="28"/>
      <c r="G233" s="70"/>
    </row>
    <row r="234" spans="1:7" ht="33.75" customHeight="1">
      <c r="A234" s="69" t="s">
        <v>342</v>
      </c>
      <c r="B234" s="60" t="s">
        <v>106</v>
      </c>
      <c r="C234" s="15" t="s">
        <v>240</v>
      </c>
      <c r="D234" s="6" t="s">
        <v>12</v>
      </c>
      <c r="E234" s="108">
        <v>4</v>
      </c>
      <c r="F234" s="28"/>
      <c r="G234" s="70"/>
    </row>
    <row r="235" spans="1:7" ht="33.75" customHeight="1">
      <c r="A235" s="69" t="s">
        <v>343</v>
      </c>
      <c r="B235" s="60" t="s">
        <v>106</v>
      </c>
      <c r="C235" s="15" t="s">
        <v>55</v>
      </c>
      <c r="D235" s="6" t="s">
        <v>12</v>
      </c>
      <c r="E235" s="108">
        <v>58</v>
      </c>
      <c r="F235" s="28"/>
      <c r="G235" s="70"/>
    </row>
    <row r="236" spans="1:7" ht="33.75" customHeight="1">
      <c r="A236" s="69" t="s">
        <v>344</v>
      </c>
      <c r="B236" s="60" t="s">
        <v>107</v>
      </c>
      <c r="C236" s="15" t="s">
        <v>104</v>
      </c>
      <c r="D236" s="11" t="s">
        <v>11</v>
      </c>
      <c r="E236" s="108">
        <v>355</v>
      </c>
      <c r="F236" s="28"/>
      <c r="G236" s="70"/>
    </row>
    <row r="237" spans="1:7" ht="33.75" customHeight="1">
      <c r="A237" s="69" t="s">
        <v>345</v>
      </c>
      <c r="B237" s="60" t="s">
        <v>108</v>
      </c>
      <c r="C237" s="15" t="s">
        <v>105</v>
      </c>
      <c r="D237" s="6" t="s">
        <v>13</v>
      </c>
      <c r="E237" s="108">
        <v>170</v>
      </c>
      <c r="F237" s="28"/>
      <c r="G237" s="70"/>
    </row>
    <row r="238" spans="1:7" ht="33.75" customHeight="1">
      <c r="A238" s="78" t="s">
        <v>7</v>
      </c>
      <c r="B238" s="78" t="s">
        <v>7</v>
      </c>
      <c r="C238" s="40" t="s">
        <v>147</v>
      </c>
      <c r="D238" s="16" t="s">
        <v>7</v>
      </c>
      <c r="E238" s="18" t="s">
        <v>7</v>
      </c>
      <c r="F238" s="16" t="s">
        <v>7</v>
      </c>
      <c r="G238" s="79"/>
    </row>
    <row r="239" spans="1:7" ht="33.75" customHeight="1">
      <c r="A239" s="36" t="s">
        <v>7</v>
      </c>
      <c r="B239" s="36" t="s">
        <v>7</v>
      </c>
      <c r="C239" s="37" t="s">
        <v>241</v>
      </c>
      <c r="D239" s="36" t="s">
        <v>7</v>
      </c>
      <c r="E239" s="38" t="s">
        <v>7</v>
      </c>
      <c r="F239" s="36" t="s">
        <v>7</v>
      </c>
      <c r="G239" s="39"/>
    </row>
    <row r="240" spans="1:7" ht="33.75" customHeight="1">
      <c r="A240" s="231" t="s">
        <v>242</v>
      </c>
      <c r="B240" s="232"/>
      <c r="C240" s="232"/>
      <c r="D240" s="232"/>
      <c r="E240" s="232"/>
      <c r="F240" s="232"/>
      <c r="G240" s="233"/>
    </row>
    <row r="241" spans="1:7" customFormat="1" ht="18.75" customHeight="1">
      <c r="A241" s="63" t="s">
        <v>7</v>
      </c>
      <c r="B241" s="63"/>
      <c r="C241" s="64" t="s">
        <v>8</v>
      </c>
      <c r="D241" s="63" t="s">
        <v>7</v>
      </c>
      <c r="E241" s="65" t="s">
        <v>7</v>
      </c>
      <c r="F241" s="63" t="s">
        <v>7</v>
      </c>
      <c r="G241" s="65" t="s">
        <v>7</v>
      </c>
    </row>
    <row r="242" spans="1:7" s="7" customFormat="1" ht="41.25" customHeight="1">
      <c r="A242" s="6" t="s">
        <v>346</v>
      </c>
      <c r="B242" s="50" t="s">
        <v>41</v>
      </c>
      <c r="C242" s="5" t="s">
        <v>9</v>
      </c>
      <c r="D242" s="6" t="s">
        <v>10</v>
      </c>
      <c r="E242" s="108">
        <v>0.35</v>
      </c>
      <c r="F242" s="25"/>
      <c r="G242" s="29"/>
    </row>
    <row r="243" spans="1:7" customFormat="1" ht="23.25" customHeight="1">
      <c r="A243" s="8" t="s">
        <v>7</v>
      </c>
      <c r="B243" s="8" t="s">
        <v>7</v>
      </c>
      <c r="C243" s="9" t="s">
        <v>80</v>
      </c>
      <c r="D243" s="8" t="s">
        <v>7</v>
      </c>
      <c r="E243" s="10" t="s">
        <v>7</v>
      </c>
      <c r="F243" s="8" t="s">
        <v>7</v>
      </c>
      <c r="G243" s="30"/>
    </row>
    <row r="244" spans="1:7" customFormat="1" ht="18.75" customHeight="1">
      <c r="A244" s="2" t="s">
        <v>7</v>
      </c>
      <c r="B244" s="2" t="s">
        <v>7</v>
      </c>
      <c r="C244" s="3" t="s">
        <v>31</v>
      </c>
      <c r="D244" s="2" t="s">
        <v>7</v>
      </c>
      <c r="E244" s="4" t="s">
        <v>7</v>
      </c>
      <c r="F244" s="2" t="s">
        <v>7</v>
      </c>
      <c r="G244" s="46" t="s">
        <v>7</v>
      </c>
    </row>
    <row r="245" spans="1:7" s="45" customFormat="1" ht="52.5" customHeight="1">
      <c r="A245" s="124" t="s">
        <v>347</v>
      </c>
      <c r="B245" s="41" t="s">
        <v>23</v>
      </c>
      <c r="C245" s="42" t="s">
        <v>791</v>
      </c>
      <c r="D245" s="43" t="s">
        <v>12</v>
      </c>
      <c r="E245" s="109">
        <v>6</v>
      </c>
      <c r="F245" s="44"/>
      <c r="G245" s="44"/>
    </row>
    <row r="246" spans="1:7" s="45" customFormat="1" ht="31.5" customHeight="1">
      <c r="A246" s="124" t="s">
        <v>348</v>
      </c>
      <c r="B246" s="41" t="s">
        <v>23</v>
      </c>
      <c r="C246" s="42" t="s">
        <v>790</v>
      </c>
      <c r="D246" s="43" t="s">
        <v>12</v>
      </c>
      <c r="E246" s="109">
        <v>10</v>
      </c>
      <c r="F246" s="44"/>
      <c r="G246" s="44"/>
    </row>
    <row r="247" spans="1:7" s="45" customFormat="1" ht="33.75" customHeight="1">
      <c r="A247" s="124" t="s">
        <v>349</v>
      </c>
      <c r="B247" s="41" t="s">
        <v>29</v>
      </c>
      <c r="C247" s="53" t="s">
        <v>243</v>
      </c>
      <c r="D247" s="49" t="s">
        <v>30</v>
      </c>
      <c r="E247" s="110">
        <v>315</v>
      </c>
      <c r="F247" s="44"/>
      <c r="G247" s="44"/>
    </row>
    <row r="248" spans="1:7" s="7" customFormat="1" ht="46.5" customHeight="1">
      <c r="A248" s="124" t="s">
        <v>350</v>
      </c>
      <c r="B248" s="50" t="s">
        <v>25</v>
      </c>
      <c r="C248" s="5" t="s">
        <v>244</v>
      </c>
      <c r="D248" s="11" t="s">
        <v>11</v>
      </c>
      <c r="E248" s="109">
        <v>1600</v>
      </c>
      <c r="F248" s="54"/>
      <c r="G248" s="47"/>
    </row>
    <row r="249" spans="1:7" s="7" customFormat="1" ht="46.5" customHeight="1">
      <c r="A249" s="124" t="s">
        <v>351</v>
      </c>
      <c r="B249" s="50" t="s">
        <v>25</v>
      </c>
      <c r="C249" s="5" t="s">
        <v>245</v>
      </c>
      <c r="D249" s="11" t="s">
        <v>11</v>
      </c>
      <c r="E249" s="109">
        <v>280</v>
      </c>
      <c r="F249" s="54"/>
      <c r="G249" s="47"/>
    </row>
    <row r="250" spans="1:7" s="7" customFormat="1" ht="56.25" customHeight="1">
      <c r="A250" s="124" t="s">
        <v>352</v>
      </c>
      <c r="B250" s="50" t="s">
        <v>25</v>
      </c>
      <c r="C250" s="5" t="s">
        <v>457</v>
      </c>
      <c r="D250" s="11" t="s">
        <v>11</v>
      </c>
      <c r="E250" s="109">
        <v>300</v>
      </c>
      <c r="F250" s="54"/>
      <c r="G250" s="47"/>
    </row>
    <row r="251" spans="1:7" s="7" customFormat="1" ht="32.25" customHeight="1">
      <c r="A251" s="124" t="s">
        <v>353</v>
      </c>
      <c r="B251" s="50" t="s">
        <v>25</v>
      </c>
      <c r="C251" s="5" t="s">
        <v>247</v>
      </c>
      <c r="D251" s="11" t="s">
        <v>11</v>
      </c>
      <c r="E251" s="109">
        <v>94</v>
      </c>
      <c r="F251" s="54"/>
      <c r="G251" s="47"/>
    </row>
    <row r="252" spans="1:7" s="7" customFormat="1" ht="64.5" customHeight="1">
      <c r="A252" s="124" t="s">
        <v>354</v>
      </c>
      <c r="B252" s="50" t="s">
        <v>25</v>
      </c>
      <c r="C252" s="5" t="s">
        <v>452</v>
      </c>
      <c r="D252" s="11" t="s">
        <v>11</v>
      </c>
      <c r="E252" s="109">
        <v>1051</v>
      </c>
      <c r="F252" s="26"/>
      <c r="G252" s="29"/>
    </row>
    <row r="253" spans="1:7" customFormat="1" ht="53.25" customHeight="1">
      <c r="A253" s="124" t="s">
        <v>355</v>
      </c>
      <c r="B253" s="50" t="s">
        <v>25</v>
      </c>
      <c r="C253" s="5" t="s">
        <v>459</v>
      </c>
      <c r="D253" s="6" t="s">
        <v>13</v>
      </c>
      <c r="E253" s="108">
        <v>811</v>
      </c>
      <c r="F253" s="27"/>
      <c r="G253" s="29"/>
    </row>
    <row r="254" spans="1:7" customFormat="1" ht="51" customHeight="1">
      <c r="A254" s="124" t="s">
        <v>356</v>
      </c>
      <c r="B254" s="50" t="s">
        <v>25</v>
      </c>
      <c r="C254" s="5" t="s">
        <v>462</v>
      </c>
      <c r="D254" s="6" t="s">
        <v>13</v>
      </c>
      <c r="E254" s="108">
        <v>210</v>
      </c>
      <c r="F254" s="27"/>
      <c r="G254" s="29"/>
    </row>
    <row r="255" spans="1:7" customFormat="1" ht="35.25" customHeight="1">
      <c r="A255" s="124" t="s">
        <v>357</v>
      </c>
      <c r="B255" s="50" t="s">
        <v>25</v>
      </c>
      <c r="C255" s="5" t="s">
        <v>85</v>
      </c>
      <c r="D255" s="6" t="s">
        <v>13</v>
      </c>
      <c r="E255" s="108">
        <v>10</v>
      </c>
      <c r="F255" s="27"/>
      <c r="G255" s="29"/>
    </row>
    <row r="256" spans="1:7" customFormat="1" ht="35.25" customHeight="1">
      <c r="A256" s="124" t="s">
        <v>358</v>
      </c>
      <c r="B256" s="50" t="s">
        <v>25</v>
      </c>
      <c r="C256" s="5" t="s">
        <v>86</v>
      </c>
      <c r="D256" s="6" t="s">
        <v>12</v>
      </c>
      <c r="E256" s="108">
        <v>16</v>
      </c>
      <c r="F256" s="27"/>
      <c r="G256" s="29"/>
    </row>
    <row r="257" spans="1:7" customFormat="1" ht="33" customHeight="1">
      <c r="A257" s="124" t="s">
        <v>359</v>
      </c>
      <c r="B257" s="50" t="s">
        <v>25</v>
      </c>
      <c r="C257" s="5" t="s">
        <v>87</v>
      </c>
      <c r="D257" s="6" t="s">
        <v>12</v>
      </c>
      <c r="E257" s="108">
        <v>12</v>
      </c>
      <c r="F257" s="27"/>
      <c r="G257" s="29"/>
    </row>
    <row r="258" spans="1:7" customFormat="1" ht="23.25" customHeight="1">
      <c r="A258" s="8" t="s">
        <v>7</v>
      </c>
      <c r="B258" s="8" t="s">
        <v>7</v>
      </c>
      <c r="C258" s="12" t="s">
        <v>32</v>
      </c>
      <c r="D258" s="8" t="s">
        <v>7</v>
      </c>
      <c r="E258" s="13" t="s">
        <v>7</v>
      </c>
      <c r="F258" s="8" t="s">
        <v>7</v>
      </c>
      <c r="G258" s="30"/>
    </row>
    <row r="259" spans="1:7" customFormat="1" ht="18.75" customHeight="1">
      <c r="A259" s="2" t="s">
        <v>7</v>
      </c>
      <c r="B259" s="2" t="s">
        <v>7</v>
      </c>
      <c r="C259" s="3" t="s">
        <v>76</v>
      </c>
      <c r="D259" s="2" t="s">
        <v>7</v>
      </c>
      <c r="E259" s="4" t="s">
        <v>7</v>
      </c>
      <c r="F259" s="2" t="s">
        <v>7</v>
      </c>
      <c r="G259" s="4" t="s">
        <v>7</v>
      </c>
    </row>
    <row r="260" spans="1:7" customFormat="1" ht="31.5" customHeight="1">
      <c r="A260" s="6" t="s">
        <v>360</v>
      </c>
      <c r="B260" s="51" t="s">
        <v>53</v>
      </c>
      <c r="C260" s="48" t="s">
        <v>24</v>
      </c>
      <c r="D260" s="11" t="s">
        <v>11</v>
      </c>
      <c r="E260" s="108">
        <f>(366+287*0.4)+142</f>
        <v>622.79999999999995</v>
      </c>
      <c r="F260" s="33"/>
      <c r="G260" s="29"/>
    </row>
    <row r="261" spans="1:7" customFormat="1" ht="31.5" customHeight="1">
      <c r="A261" s="6" t="s">
        <v>361</v>
      </c>
      <c r="B261" s="51" t="s">
        <v>53</v>
      </c>
      <c r="C261" s="34" t="s">
        <v>248</v>
      </c>
      <c r="D261" s="11" t="s">
        <v>11</v>
      </c>
      <c r="E261" s="108">
        <f>754+38</f>
        <v>792</v>
      </c>
      <c r="F261" s="33"/>
      <c r="G261" s="29"/>
    </row>
    <row r="262" spans="1:7" customFormat="1" ht="31.5" customHeight="1">
      <c r="A262" s="6" t="s">
        <v>362</v>
      </c>
      <c r="B262" s="51" t="s">
        <v>33</v>
      </c>
      <c r="C262" s="14" t="s">
        <v>249</v>
      </c>
      <c r="D262" s="11" t="s">
        <v>11</v>
      </c>
      <c r="E262" s="108">
        <f>754+38</f>
        <v>792</v>
      </c>
      <c r="F262" s="25"/>
      <c r="G262" s="29"/>
    </row>
    <row r="263" spans="1:7" customFormat="1" ht="30" customHeight="1">
      <c r="A263" s="6" t="s">
        <v>363</v>
      </c>
      <c r="B263" s="51" t="s">
        <v>33</v>
      </c>
      <c r="C263" s="14" t="s">
        <v>250</v>
      </c>
      <c r="D263" s="11" t="s">
        <v>11</v>
      </c>
      <c r="E263" s="108">
        <f>(366+287*0.4)+142</f>
        <v>622.79999999999995</v>
      </c>
      <c r="F263" s="25"/>
      <c r="G263" s="29"/>
    </row>
    <row r="264" spans="1:7" customFormat="1" ht="30" customHeight="1">
      <c r="A264" s="6" t="s">
        <v>364</v>
      </c>
      <c r="B264" s="51" t="s">
        <v>34</v>
      </c>
      <c r="C264" s="14" t="s">
        <v>27</v>
      </c>
      <c r="D264" s="11" t="s">
        <v>11</v>
      </c>
      <c r="E264" s="108">
        <v>366</v>
      </c>
      <c r="F264" s="25"/>
      <c r="G264" s="29"/>
    </row>
    <row r="265" spans="1:7" customFormat="1" ht="30" customHeight="1">
      <c r="A265" s="6" t="s">
        <v>365</v>
      </c>
      <c r="B265" s="51" t="s">
        <v>34</v>
      </c>
      <c r="C265" s="14" t="s">
        <v>26</v>
      </c>
      <c r="D265" s="11" t="s">
        <v>11</v>
      </c>
      <c r="E265" s="108">
        <v>142</v>
      </c>
      <c r="F265" s="25"/>
      <c r="G265" s="29"/>
    </row>
    <row r="266" spans="1:7" customFormat="1" ht="51" customHeight="1">
      <c r="A266" s="6" t="s">
        <v>366</v>
      </c>
      <c r="B266" s="51" t="s">
        <v>35</v>
      </c>
      <c r="C266" s="15" t="s">
        <v>136</v>
      </c>
      <c r="D266" s="11" t="s">
        <v>11</v>
      </c>
      <c r="E266" s="108">
        <v>366</v>
      </c>
      <c r="F266" s="25"/>
      <c r="G266" s="29"/>
    </row>
    <row r="267" spans="1:7" customFormat="1" ht="23.25" customHeight="1">
      <c r="A267" s="16" t="s">
        <v>7</v>
      </c>
      <c r="B267" s="8" t="s">
        <v>7</v>
      </c>
      <c r="C267" s="17" t="s">
        <v>77</v>
      </c>
      <c r="D267" s="16" t="s">
        <v>7</v>
      </c>
      <c r="E267" s="18" t="s">
        <v>7</v>
      </c>
      <c r="F267" s="16" t="s">
        <v>7</v>
      </c>
      <c r="G267" s="18"/>
    </row>
    <row r="268" spans="1:7" customFormat="1" ht="18.75" customHeight="1">
      <c r="A268" s="2" t="s">
        <v>7</v>
      </c>
      <c r="B268" s="2" t="s">
        <v>7</v>
      </c>
      <c r="C268" s="3" t="s">
        <v>14</v>
      </c>
      <c r="D268" s="2" t="s">
        <v>7</v>
      </c>
      <c r="E268" s="4" t="s">
        <v>7</v>
      </c>
      <c r="F268" s="2" t="s">
        <v>7</v>
      </c>
      <c r="G268" s="4" t="s">
        <v>7</v>
      </c>
    </row>
    <row r="269" spans="1:7" customFormat="1" ht="54" customHeight="1">
      <c r="A269" s="57" t="s">
        <v>367</v>
      </c>
      <c r="B269" s="51" t="s">
        <v>35</v>
      </c>
      <c r="C269" s="15" t="s">
        <v>251</v>
      </c>
      <c r="D269" s="11" t="s">
        <v>28</v>
      </c>
      <c r="E269" s="108">
        <v>214.35</v>
      </c>
      <c r="F269" s="25"/>
      <c r="G269" s="29"/>
    </row>
    <row r="270" spans="1:7" customFormat="1" ht="42.75" customHeight="1">
      <c r="A270" s="57" t="s">
        <v>368</v>
      </c>
      <c r="B270" s="51" t="s">
        <v>35</v>
      </c>
      <c r="C270" s="15" t="s">
        <v>137</v>
      </c>
      <c r="D270" s="11" t="s">
        <v>11</v>
      </c>
      <c r="E270" s="108">
        <v>366</v>
      </c>
      <c r="F270" s="25"/>
      <c r="G270" s="89"/>
    </row>
    <row r="271" spans="1:7" s="45" customFormat="1" ht="41.25" customHeight="1">
      <c r="A271" s="57" t="s">
        <v>369</v>
      </c>
      <c r="B271" s="51" t="s">
        <v>36</v>
      </c>
      <c r="C271" s="56" t="s">
        <v>37</v>
      </c>
      <c r="D271" s="49" t="s">
        <v>30</v>
      </c>
      <c r="E271" s="108">
        <v>316</v>
      </c>
      <c r="F271" s="55"/>
      <c r="G271" s="90"/>
    </row>
    <row r="272" spans="1:7" customFormat="1" ht="41.25" customHeight="1">
      <c r="A272" s="57" t="s">
        <v>370</v>
      </c>
      <c r="B272" s="51" t="s">
        <v>58</v>
      </c>
      <c r="C272" s="15" t="s">
        <v>138</v>
      </c>
      <c r="D272" s="11" t="s">
        <v>11</v>
      </c>
      <c r="E272" s="108">
        <v>1941</v>
      </c>
      <c r="F272" s="25"/>
      <c r="G272" s="47"/>
    </row>
    <row r="273" spans="1:7" customFormat="1" ht="37.5" customHeight="1">
      <c r="A273" s="57" t="s">
        <v>371</v>
      </c>
      <c r="B273" s="51" t="s">
        <v>38</v>
      </c>
      <c r="C273" s="15" t="s">
        <v>96</v>
      </c>
      <c r="D273" s="11" t="s">
        <v>11</v>
      </c>
      <c r="E273" s="108">
        <f>754+38</f>
        <v>792</v>
      </c>
      <c r="F273" s="25"/>
      <c r="G273" s="29"/>
    </row>
    <row r="274" spans="1:7" customFormat="1" ht="60.75" customHeight="1">
      <c r="A274" s="57" t="s">
        <v>372</v>
      </c>
      <c r="B274" s="51" t="s">
        <v>38</v>
      </c>
      <c r="C274" s="15" t="s">
        <v>236</v>
      </c>
      <c r="D274" s="11" t="s">
        <v>11</v>
      </c>
      <c r="E274" s="108">
        <v>142</v>
      </c>
      <c r="F274" s="25"/>
      <c r="G274" s="29"/>
    </row>
    <row r="275" spans="1:7" customFormat="1" ht="33.75" customHeight="1">
      <c r="A275" s="57" t="s">
        <v>373</v>
      </c>
      <c r="B275" s="51" t="s">
        <v>38</v>
      </c>
      <c r="C275" s="15" t="s">
        <v>252</v>
      </c>
      <c r="D275" s="11" t="s">
        <v>11</v>
      </c>
      <c r="E275" s="108">
        <v>22</v>
      </c>
      <c r="F275" s="25"/>
      <c r="G275" s="29"/>
    </row>
    <row r="276" spans="1:7" customFormat="1" ht="30" customHeight="1">
      <c r="A276" s="57" t="s">
        <v>374</v>
      </c>
      <c r="B276" s="51" t="s">
        <v>38</v>
      </c>
      <c r="C276" s="15" t="s">
        <v>253</v>
      </c>
      <c r="D276" s="11" t="s">
        <v>11</v>
      </c>
      <c r="E276" s="108">
        <v>38</v>
      </c>
      <c r="F276" s="25"/>
      <c r="G276" s="29"/>
    </row>
    <row r="277" spans="1:7" customFormat="1" ht="23.25" customHeight="1">
      <c r="A277" s="16" t="s">
        <v>7</v>
      </c>
      <c r="B277" s="16" t="s">
        <v>7</v>
      </c>
      <c r="C277" s="17" t="s">
        <v>15</v>
      </c>
      <c r="D277" s="16" t="s">
        <v>7</v>
      </c>
      <c r="E277" s="18" t="s">
        <v>7</v>
      </c>
      <c r="F277" s="16" t="s">
        <v>7</v>
      </c>
      <c r="G277" s="18"/>
    </row>
    <row r="278" spans="1:7" customFormat="1" ht="18.75" customHeight="1">
      <c r="A278" s="2" t="s">
        <v>7</v>
      </c>
      <c r="B278" s="2" t="s">
        <v>7</v>
      </c>
      <c r="C278" s="3" t="s">
        <v>16</v>
      </c>
      <c r="D278" s="2" t="s">
        <v>7</v>
      </c>
      <c r="E278" s="4" t="s">
        <v>7</v>
      </c>
      <c r="F278" s="2" t="s">
        <v>7</v>
      </c>
      <c r="G278" s="4" t="s">
        <v>7</v>
      </c>
    </row>
    <row r="279" spans="1:7" customFormat="1" ht="60" customHeight="1">
      <c r="A279" s="6" t="s">
        <v>375</v>
      </c>
      <c r="B279" s="62" t="s">
        <v>39</v>
      </c>
      <c r="C279" s="15" t="s">
        <v>223</v>
      </c>
      <c r="D279" s="6" t="s">
        <v>13</v>
      </c>
      <c r="E279" s="108">
        <v>706</v>
      </c>
      <c r="F279" s="25"/>
      <c r="G279" s="29"/>
    </row>
    <row r="280" spans="1:7" customFormat="1" ht="60" customHeight="1">
      <c r="A280" s="6" t="s">
        <v>376</v>
      </c>
      <c r="B280" s="62" t="s">
        <v>39</v>
      </c>
      <c r="C280" s="15" t="s">
        <v>446</v>
      </c>
      <c r="D280" s="6" t="s">
        <v>13</v>
      </c>
      <c r="E280" s="108">
        <v>74</v>
      </c>
      <c r="F280" s="25"/>
      <c r="G280" s="29"/>
    </row>
    <row r="281" spans="1:7" customFormat="1" ht="30" customHeight="1">
      <c r="A281" s="6" t="s">
        <v>377</v>
      </c>
      <c r="B281" s="6" t="s">
        <v>54</v>
      </c>
      <c r="C281" s="15" t="s">
        <v>43</v>
      </c>
      <c r="D281" s="6" t="s">
        <v>13</v>
      </c>
      <c r="E281" s="108">
        <v>185</v>
      </c>
      <c r="F281" s="25"/>
      <c r="G281" s="29"/>
    </row>
    <row r="282" spans="1:7" customFormat="1" ht="23.25" customHeight="1">
      <c r="A282" s="16" t="s">
        <v>7</v>
      </c>
      <c r="B282" s="16" t="s">
        <v>7</v>
      </c>
      <c r="C282" s="17" t="s">
        <v>17</v>
      </c>
      <c r="D282" s="16" t="s">
        <v>7</v>
      </c>
      <c r="E282" s="18" t="s">
        <v>7</v>
      </c>
      <c r="F282" s="16" t="s">
        <v>7</v>
      </c>
      <c r="G282" s="18"/>
    </row>
    <row r="283" spans="1:7" customFormat="1" ht="18.75" customHeight="1">
      <c r="A283" s="2" t="s">
        <v>7</v>
      </c>
      <c r="B283" s="2" t="s">
        <v>7</v>
      </c>
      <c r="C283" s="3" t="s">
        <v>144</v>
      </c>
      <c r="D283" s="2" t="s">
        <v>7</v>
      </c>
      <c r="E283" s="4" t="s">
        <v>7</v>
      </c>
      <c r="F283" s="2" t="s">
        <v>7</v>
      </c>
      <c r="G283" s="4" t="s">
        <v>7</v>
      </c>
    </row>
    <row r="284" spans="1:7" s="20" customFormat="1" ht="33" customHeight="1">
      <c r="A284" s="52" t="s">
        <v>378</v>
      </c>
      <c r="B284" s="60" t="s">
        <v>40</v>
      </c>
      <c r="C284" s="61" t="s">
        <v>44</v>
      </c>
      <c r="D284" s="11" t="s">
        <v>11</v>
      </c>
      <c r="E284" s="109">
        <v>315</v>
      </c>
      <c r="F284" s="28"/>
      <c r="G284" s="29"/>
    </row>
    <row r="285" spans="1:7" s="20" customFormat="1" ht="53.25" customHeight="1">
      <c r="A285" s="52" t="s">
        <v>379</v>
      </c>
      <c r="B285" s="52" t="s">
        <v>427</v>
      </c>
      <c r="C285" s="19" t="s">
        <v>254</v>
      </c>
      <c r="D285" s="6" t="s">
        <v>13</v>
      </c>
      <c r="E285" s="109">
        <v>312</v>
      </c>
      <c r="F285" s="28"/>
      <c r="G285" s="29"/>
    </row>
    <row r="286" spans="1:7" s="20" customFormat="1" ht="39.75" customHeight="1">
      <c r="A286" s="52" t="s">
        <v>380</v>
      </c>
      <c r="B286" s="52" t="s">
        <v>427</v>
      </c>
      <c r="C286" s="19" t="s">
        <v>426</v>
      </c>
      <c r="D286" s="6" t="s">
        <v>13</v>
      </c>
      <c r="E286" s="109">
        <v>54</v>
      </c>
      <c r="F286" s="28"/>
      <c r="G286" s="29"/>
    </row>
    <row r="287" spans="1:7" s="20" customFormat="1" ht="30" customHeight="1">
      <c r="A287" s="52" t="s">
        <v>381</v>
      </c>
      <c r="B287" s="60" t="s">
        <v>99</v>
      </c>
      <c r="C287" s="15" t="s">
        <v>141</v>
      </c>
      <c r="D287" s="6" t="s">
        <v>12</v>
      </c>
      <c r="E287" s="108">
        <v>7</v>
      </c>
      <c r="F287" s="28"/>
      <c r="G287" s="29"/>
    </row>
    <row r="288" spans="1:7" s="20" customFormat="1" ht="30" customHeight="1">
      <c r="A288" s="52" t="s">
        <v>382</v>
      </c>
      <c r="B288" s="60" t="s">
        <v>99</v>
      </c>
      <c r="C288" s="35" t="s">
        <v>143</v>
      </c>
      <c r="D288" s="6" t="s">
        <v>12</v>
      </c>
      <c r="E288" s="108">
        <v>16</v>
      </c>
      <c r="F288" s="32"/>
      <c r="G288" s="29"/>
    </row>
    <row r="289" spans="1:7" s="20" customFormat="1" ht="30" customHeight="1">
      <c r="A289" s="52" t="s">
        <v>383</v>
      </c>
      <c r="B289" s="60" t="s">
        <v>99</v>
      </c>
      <c r="C289" s="35" t="s">
        <v>255</v>
      </c>
      <c r="D289" s="6" t="s">
        <v>12</v>
      </c>
      <c r="E289" s="108">
        <v>1</v>
      </c>
      <c r="F289" s="32"/>
      <c r="G289" s="29"/>
    </row>
    <row r="290" spans="1:7" s="20" customFormat="1" ht="64.5" customHeight="1">
      <c r="A290" s="52" t="s">
        <v>384</v>
      </c>
      <c r="B290" s="60" t="s">
        <v>99</v>
      </c>
      <c r="C290" s="111" t="s">
        <v>100</v>
      </c>
      <c r="D290" s="6" t="s">
        <v>12</v>
      </c>
      <c r="E290" s="108">
        <v>14</v>
      </c>
      <c r="F290" s="28"/>
      <c r="G290" s="70"/>
    </row>
    <row r="291" spans="1:7" s="20" customFormat="1" ht="72.75" customHeight="1">
      <c r="A291" s="52" t="s">
        <v>385</v>
      </c>
      <c r="B291" s="60" t="s">
        <v>442</v>
      </c>
      <c r="C291" s="15" t="s">
        <v>441</v>
      </c>
      <c r="D291" s="6" t="s">
        <v>12</v>
      </c>
      <c r="E291" s="108">
        <v>1</v>
      </c>
      <c r="F291" s="28"/>
      <c r="G291" s="29"/>
    </row>
    <row r="292" spans="1:7" s="20" customFormat="1" ht="69.75" customHeight="1">
      <c r="A292" s="52" t="s">
        <v>386</v>
      </c>
      <c r="B292" s="60" t="s">
        <v>442</v>
      </c>
      <c r="C292" s="15" t="s">
        <v>256</v>
      </c>
      <c r="D292" s="6" t="s">
        <v>12</v>
      </c>
      <c r="E292" s="108">
        <v>1</v>
      </c>
      <c r="F292" s="28"/>
      <c r="G292" s="29"/>
    </row>
    <row r="293" spans="1:7" s="20" customFormat="1" ht="41.25" customHeight="1">
      <c r="A293" s="52" t="s">
        <v>387</v>
      </c>
      <c r="B293" s="60" t="s">
        <v>442</v>
      </c>
      <c r="C293" s="83" t="s">
        <v>776</v>
      </c>
      <c r="D293" s="6" t="s">
        <v>13</v>
      </c>
      <c r="E293" s="108">
        <v>10</v>
      </c>
      <c r="F293" s="28"/>
      <c r="G293" s="29"/>
    </row>
    <row r="294" spans="1:7" s="20" customFormat="1" ht="49.5" customHeight="1">
      <c r="A294" s="52" t="s">
        <v>388</v>
      </c>
      <c r="B294" s="60" t="s">
        <v>442</v>
      </c>
      <c r="C294" s="15" t="s">
        <v>51</v>
      </c>
      <c r="D294" s="6" t="s">
        <v>12</v>
      </c>
      <c r="E294" s="108">
        <v>4</v>
      </c>
      <c r="F294" s="28"/>
      <c r="G294" s="29"/>
    </row>
    <row r="295" spans="1:7" s="20" customFormat="1" ht="24.75" customHeight="1">
      <c r="A295" s="52" t="s">
        <v>389</v>
      </c>
      <c r="B295" s="60" t="s">
        <v>99</v>
      </c>
      <c r="C295" s="15" t="s">
        <v>777</v>
      </c>
      <c r="D295" s="6" t="s">
        <v>12</v>
      </c>
      <c r="E295" s="108">
        <v>1</v>
      </c>
      <c r="F295" s="28"/>
      <c r="G295" s="29"/>
    </row>
    <row r="296" spans="1:7" customFormat="1" ht="23.25" customHeight="1">
      <c r="A296" s="16" t="s">
        <v>7</v>
      </c>
      <c r="B296" s="8" t="s">
        <v>7</v>
      </c>
      <c r="C296" s="17" t="s">
        <v>146</v>
      </c>
      <c r="D296" s="16" t="s">
        <v>7</v>
      </c>
      <c r="E296" s="18" t="s">
        <v>7</v>
      </c>
      <c r="F296" s="18" t="s">
        <v>7</v>
      </c>
      <c r="G296" s="18"/>
    </row>
    <row r="297" spans="1:7" customFormat="1" ht="32.25" customHeight="1">
      <c r="A297" s="73" t="s">
        <v>7</v>
      </c>
      <c r="B297" s="2" t="s">
        <v>7</v>
      </c>
      <c r="C297" s="3" t="s">
        <v>145</v>
      </c>
      <c r="D297" s="2" t="s">
        <v>7</v>
      </c>
      <c r="E297" s="4" t="s">
        <v>7</v>
      </c>
      <c r="F297" s="2" t="s">
        <v>7</v>
      </c>
      <c r="G297" s="77" t="s">
        <v>7</v>
      </c>
    </row>
    <row r="298" spans="1:7" customFormat="1" ht="32.25" customHeight="1">
      <c r="A298" s="69" t="s">
        <v>390</v>
      </c>
      <c r="B298" s="60" t="s">
        <v>106</v>
      </c>
      <c r="C298" s="15" t="s">
        <v>103</v>
      </c>
      <c r="D298" s="6" t="s">
        <v>12</v>
      </c>
      <c r="E298" s="108">
        <v>13</v>
      </c>
      <c r="F298" s="28"/>
      <c r="G298" s="70"/>
    </row>
    <row r="299" spans="1:7" customFormat="1" ht="32.25" customHeight="1">
      <c r="A299" s="69" t="s">
        <v>391</v>
      </c>
      <c r="B299" s="60" t="s">
        <v>106</v>
      </c>
      <c r="C299" s="15" t="s">
        <v>783</v>
      </c>
      <c r="D299" s="6" t="s">
        <v>500</v>
      </c>
      <c r="E299" s="108">
        <v>2</v>
      </c>
      <c r="F299" s="28"/>
      <c r="G299" s="70"/>
    </row>
    <row r="300" spans="1:7" customFormat="1" ht="32.25" customHeight="1">
      <c r="A300" s="69" t="s">
        <v>392</v>
      </c>
      <c r="B300" s="60" t="s">
        <v>106</v>
      </c>
      <c r="C300" s="15" t="s">
        <v>55</v>
      </c>
      <c r="D300" s="6" t="s">
        <v>12</v>
      </c>
      <c r="E300" s="108">
        <v>22</v>
      </c>
      <c r="F300" s="28"/>
      <c r="G300" s="70"/>
    </row>
    <row r="301" spans="1:7" customFormat="1" ht="32.25" customHeight="1">
      <c r="A301" s="69" t="s">
        <v>393</v>
      </c>
      <c r="B301" s="60" t="s">
        <v>108</v>
      </c>
      <c r="C301" s="15" t="s">
        <v>105</v>
      </c>
      <c r="D301" s="6" t="s">
        <v>13</v>
      </c>
      <c r="E301" s="108">
        <v>10</v>
      </c>
      <c r="F301" s="28"/>
      <c r="G301" s="70"/>
    </row>
    <row r="302" spans="1:7" customFormat="1" ht="32.25" customHeight="1">
      <c r="A302" s="69" t="s">
        <v>394</v>
      </c>
      <c r="B302" s="60" t="s">
        <v>107</v>
      </c>
      <c r="C302" s="15" t="s">
        <v>104</v>
      </c>
      <c r="D302" s="11" t="s">
        <v>11</v>
      </c>
      <c r="E302" s="108">
        <v>112</v>
      </c>
      <c r="F302" s="28"/>
      <c r="G302" s="70"/>
    </row>
    <row r="303" spans="1:7" customFormat="1" ht="32.25" customHeight="1">
      <c r="A303" s="78" t="s">
        <v>7</v>
      </c>
      <c r="B303" s="78" t="s">
        <v>7</v>
      </c>
      <c r="C303" s="40" t="s">
        <v>147</v>
      </c>
      <c r="D303" s="16" t="s">
        <v>7</v>
      </c>
      <c r="E303" s="18" t="s">
        <v>7</v>
      </c>
      <c r="F303" s="16" t="s">
        <v>7</v>
      </c>
      <c r="G303" s="79"/>
    </row>
    <row r="304" spans="1:7" customFormat="1" ht="27.75" customHeight="1">
      <c r="A304" s="36" t="s">
        <v>7</v>
      </c>
      <c r="B304" s="36" t="s">
        <v>7</v>
      </c>
      <c r="C304" s="37" t="s">
        <v>45</v>
      </c>
      <c r="D304" s="36" t="s">
        <v>7</v>
      </c>
      <c r="E304" s="38" t="s">
        <v>7</v>
      </c>
      <c r="F304" s="36" t="s">
        <v>7</v>
      </c>
      <c r="G304" s="39"/>
    </row>
    <row r="305" spans="1:7" customFormat="1" ht="27.75" customHeight="1">
      <c r="A305" s="231" t="s">
        <v>258</v>
      </c>
      <c r="B305" s="232"/>
      <c r="C305" s="232"/>
      <c r="D305" s="232"/>
      <c r="E305" s="232"/>
      <c r="F305" s="232"/>
      <c r="G305" s="233"/>
    </row>
    <row r="306" spans="1:7" customFormat="1" ht="14.25">
      <c r="A306" s="67" t="s">
        <v>7</v>
      </c>
      <c r="B306" s="63"/>
      <c r="C306" s="64" t="s">
        <v>8</v>
      </c>
      <c r="D306" s="63" t="s">
        <v>7</v>
      </c>
      <c r="E306" s="65" t="s">
        <v>7</v>
      </c>
      <c r="F306" s="63" t="s">
        <v>7</v>
      </c>
      <c r="G306" s="68" t="s">
        <v>7</v>
      </c>
    </row>
    <row r="307" spans="1:7" customFormat="1" ht="46.5" customHeight="1">
      <c r="A307" s="69" t="s">
        <v>395</v>
      </c>
      <c r="B307" s="50" t="s">
        <v>41</v>
      </c>
      <c r="C307" s="5" t="s">
        <v>9</v>
      </c>
      <c r="D307" s="6" t="s">
        <v>10</v>
      </c>
      <c r="E307" s="108">
        <v>0.61</v>
      </c>
      <c r="F307" s="25"/>
      <c r="G307" s="70"/>
    </row>
    <row r="308" spans="1:7" customFormat="1" ht="25.5" customHeight="1">
      <c r="A308" s="71" t="s">
        <v>7</v>
      </c>
      <c r="B308" s="71" t="s">
        <v>7</v>
      </c>
      <c r="C308" s="9" t="s">
        <v>80</v>
      </c>
      <c r="D308" s="8" t="s">
        <v>7</v>
      </c>
      <c r="E308" s="10" t="s">
        <v>7</v>
      </c>
      <c r="F308" s="8" t="s">
        <v>7</v>
      </c>
      <c r="G308" s="72"/>
    </row>
    <row r="309" spans="1:7" customFormat="1" ht="14.25">
      <c r="A309" s="73" t="s">
        <v>7</v>
      </c>
      <c r="B309" s="73" t="s">
        <v>7</v>
      </c>
      <c r="C309" s="3" t="s">
        <v>31</v>
      </c>
      <c r="D309" s="2" t="s">
        <v>7</v>
      </c>
      <c r="E309" s="4" t="s">
        <v>7</v>
      </c>
      <c r="F309" s="2" t="s">
        <v>7</v>
      </c>
      <c r="G309" s="74" t="s">
        <v>7</v>
      </c>
    </row>
    <row r="310" spans="1:7" customFormat="1" ht="40.5" customHeight="1">
      <c r="A310" s="50" t="s">
        <v>396</v>
      </c>
      <c r="B310" s="41" t="s">
        <v>29</v>
      </c>
      <c r="C310" s="53" t="s">
        <v>46</v>
      </c>
      <c r="D310" s="49" t="s">
        <v>30</v>
      </c>
      <c r="E310" s="109">
        <v>965</v>
      </c>
      <c r="F310" s="44"/>
      <c r="G310" s="44"/>
    </row>
    <row r="311" spans="1:7" customFormat="1" ht="51">
      <c r="A311" s="50" t="s">
        <v>397</v>
      </c>
      <c r="B311" s="41" t="s">
        <v>23</v>
      </c>
      <c r="C311" s="56" t="s">
        <v>64</v>
      </c>
      <c r="D311" s="11" t="s">
        <v>11</v>
      </c>
      <c r="E311" s="109">
        <v>1332</v>
      </c>
      <c r="F311" s="44"/>
      <c r="G311" s="44"/>
    </row>
    <row r="312" spans="1:7" customFormat="1" ht="56.25" customHeight="1">
      <c r="A312" s="50" t="s">
        <v>398</v>
      </c>
      <c r="B312" s="41" t="s">
        <v>29</v>
      </c>
      <c r="C312" s="56" t="s">
        <v>65</v>
      </c>
      <c r="D312" s="49" t="s">
        <v>30</v>
      </c>
      <c r="E312" s="109">
        <v>2444</v>
      </c>
      <c r="F312" s="44"/>
      <c r="G312" s="44"/>
    </row>
    <row r="313" spans="1:7" customFormat="1" ht="39" customHeight="1">
      <c r="A313" s="50" t="s">
        <v>399</v>
      </c>
      <c r="B313" s="50" t="s">
        <v>25</v>
      </c>
      <c r="C313" s="56" t="s">
        <v>66</v>
      </c>
      <c r="D313" s="11" t="s">
        <v>11</v>
      </c>
      <c r="E313" s="109">
        <v>2444</v>
      </c>
      <c r="F313" s="54"/>
      <c r="G313" s="76"/>
    </row>
    <row r="314" spans="1:7" customFormat="1" ht="52.5" customHeight="1">
      <c r="A314" s="50" t="s">
        <v>400</v>
      </c>
      <c r="B314" s="50" t="s">
        <v>25</v>
      </c>
      <c r="C314" s="5" t="s">
        <v>448</v>
      </c>
      <c r="D314" s="11" t="s">
        <v>11</v>
      </c>
      <c r="E314" s="109">
        <v>2517</v>
      </c>
      <c r="F314" s="26"/>
      <c r="G314" s="70"/>
    </row>
    <row r="315" spans="1:7" customFormat="1" ht="57.75" customHeight="1">
      <c r="A315" s="50" t="s">
        <v>401</v>
      </c>
      <c r="B315" s="50" t="s">
        <v>25</v>
      </c>
      <c r="C315" s="5" t="s">
        <v>459</v>
      </c>
      <c r="D315" s="6" t="s">
        <v>13</v>
      </c>
      <c r="E315" s="108">
        <v>1485</v>
      </c>
      <c r="F315" s="27"/>
      <c r="G315" s="70"/>
    </row>
    <row r="316" spans="1:7" customFormat="1" ht="52.5" customHeight="1">
      <c r="A316" s="50" t="s">
        <v>402</v>
      </c>
      <c r="B316" s="50" t="s">
        <v>25</v>
      </c>
      <c r="C316" s="5" t="s">
        <v>462</v>
      </c>
      <c r="D316" s="6" t="s">
        <v>13</v>
      </c>
      <c r="E316" s="108">
        <v>601</v>
      </c>
      <c r="F316" s="27"/>
      <c r="G316" s="70"/>
    </row>
    <row r="317" spans="1:7" customFormat="1" ht="31.5" customHeight="1">
      <c r="A317" s="50" t="s">
        <v>403</v>
      </c>
      <c r="B317" s="50" t="s">
        <v>25</v>
      </c>
      <c r="C317" s="5" t="s">
        <v>86</v>
      </c>
      <c r="D317" s="6" t="s">
        <v>12</v>
      </c>
      <c r="E317" s="108">
        <v>13</v>
      </c>
      <c r="F317" s="27"/>
      <c r="G317" s="70"/>
    </row>
    <row r="318" spans="1:7" customFormat="1" ht="36.75" customHeight="1">
      <c r="A318" s="50" t="s">
        <v>404</v>
      </c>
      <c r="B318" s="50" t="s">
        <v>25</v>
      </c>
      <c r="C318" s="5" t="s">
        <v>87</v>
      </c>
      <c r="D318" s="6" t="s">
        <v>12</v>
      </c>
      <c r="E318" s="108">
        <v>13</v>
      </c>
      <c r="F318" s="27"/>
      <c r="G318" s="70"/>
    </row>
    <row r="319" spans="1:7" customFormat="1" ht="14.25">
      <c r="A319" s="71" t="s">
        <v>7</v>
      </c>
      <c r="B319" s="8" t="s">
        <v>7</v>
      </c>
      <c r="C319" s="12" t="s">
        <v>32</v>
      </c>
      <c r="D319" s="8" t="s">
        <v>7</v>
      </c>
      <c r="E319" s="13" t="s">
        <v>7</v>
      </c>
      <c r="F319" s="8" t="s">
        <v>7</v>
      </c>
      <c r="G319" s="72"/>
    </row>
    <row r="320" spans="1:7" customFormat="1" ht="14.25">
      <c r="A320" s="73" t="s">
        <v>7</v>
      </c>
      <c r="B320" s="2" t="s">
        <v>7</v>
      </c>
      <c r="C320" s="3" t="s">
        <v>76</v>
      </c>
      <c r="D320" s="2" t="s">
        <v>7</v>
      </c>
      <c r="E320" s="4" t="s">
        <v>7</v>
      </c>
      <c r="F320" s="2" t="s">
        <v>7</v>
      </c>
      <c r="G320" s="77" t="s">
        <v>7</v>
      </c>
    </row>
    <row r="321" spans="1:7" customFormat="1" ht="29.25" customHeight="1">
      <c r="A321" s="69" t="s">
        <v>405</v>
      </c>
      <c r="B321" s="51" t="s">
        <v>425</v>
      </c>
      <c r="C321" s="91" t="s">
        <v>67</v>
      </c>
      <c r="D321" s="51" t="s">
        <v>68</v>
      </c>
      <c r="E321" s="108">
        <v>286</v>
      </c>
      <c r="F321" s="33"/>
      <c r="G321" s="70"/>
    </row>
    <row r="322" spans="1:7" customFormat="1" ht="33.75" customHeight="1">
      <c r="A322" s="69" t="s">
        <v>406</v>
      </c>
      <c r="B322" s="51" t="s">
        <v>428</v>
      </c>
      <c r="C322" s="91" t="s">
        <v>69</v>
      </c>
      <c r="D322" s="51" t="s">
        <v>68</v>
      </c>
      <c r="E322" s="108">
        <v>38</v>
      </c>
      <c r="F322" s="33"/>
      <c r="G322" s="70"/>
    </row>
    <row r="323" spans="1:7" customFormat="1" ht="31.5" customHeight="1">
      <c r="A323" s="69" t="s">
        <v>407</v>
      </c>
      <c r="B323" s="51" t="s">
        <v>53</v>
      </c>
      <c r="C323" s="91" t="s">
        <v>70</v>
      </c>
      <c r="D323" s="11" t="s">
        <v>11</v>
      </c>
      <c r="E323" s="108">
        <v>5136</v>
      </c>
      <c r="F323" s="33"/>
      <c r="G323" s="70"/>
    </row>
    <row r="324" spans="1:7" customFormat="1" ht="30" customHeight="1">
      <c r="A324" s="69" t="s">
        <v>408</v>
      </c>
      <c r="B324" s="51" t="s">
        <v>33</v>
      </c>
      <c r="C324" s="91" t="s">
        <v>779</v>
      </c>
      <c r="D324" s="11" t="s">
        <v>11</v>
      </c>
      <c r="E324" s="108">
        <f>2075-96</f>
        <v>1979</v>
      </c>
      <c r="F324" s="25"/>
      <c r="G324" s="70"/>
    </row>
    <row r="325" spans="1:7" customFormat="1" ht="31.5" customHeight="1">
      <c r="A325" s="69" t="s">
        <v>409</v>
      </c>
      <c r="B325" s="51" t="s">
        <v>33</v>
      </c>
      <c r="C325" s="91" t="s">
        <v>778</v>
      </c>
      <c r="D325" s="11" t="s">
        <v>11</v>
      </c>
      <c r="E325" s="108">
        <v>3050</v>
      </c>
      <c r="F325" s="25"/>
      <c r="G325" s="70"/>
    </row>
    <row r="326" spans="1:7" customFormat="1" ht="31.5" customHeight="1">
      <c r="A326" s="69" t="s">
        <v>410</v>
      </c>
      <c r="B326" s="51" t="s">
        <v>33</v>
      </c>
      <c r="C326" s="91" t="s">
        <v>780</v>
      </c>
      <c r="D326" s="11" t="s">
        <v>11</v>
      </c>
      <c r="E326" s="108">
        <v>96</v>
      </c>
      <c r="F326" s="25"/>
      <c r="G326" s="70"/>
    </row>
    <row r="327" spans="1:7" customFormat="1" ht="30.75" customHeight="1">
      <c r="A327" s="69" t="s">
        <v>411</v>
      </c>
      <c r="B327" s="51" t="s">
        <v>34</v>
      </c>
      <c r="C327" s="91" t="s">
        <v>440</v>
      </c>
      <c r="D327" s="11" t="s">
        <v>11</v>
      </c>
      <c r="E327" s="108">
        <f>3729+211-96</f>
        <v>3844</v>
      </c>
      <c r="F327" s="25"/>
      <c r="G327" s="70"/>
    </row>
    <row r="328" spans="1:7" customFormat="1" ht="38.25">
      <c r="A328" s="69" t="s">
        <v>412</v>
      </c>
      <c r="B328" s="51" t="s">
        <v>35</v>
      </c>
      <c r="C328" s="91" t="s">
        <v>71</v>
      </c>
      <c r="D328" s="11" t="s">
        <v>11</v>
      </c>
      <c r="E328" s="108">
        <v>2850</v>
      </c>
      <c r="F328" s="25"/>
      <c r="G328" s="70"/>
    </row>
    <row r="329" spans="1:7" customFormat="1" ht="20.25" customHeight="1">
      <c r="A329" s="69" t="s">
        <v>413</v>
      </c>
      <c r="B329" s="51" t="s">
        <v>463</v>
      </c>
      <c r="C329" s="91" t="s">
        <v>781</v>
      </c>
      <c r="D329" s="11" t="s">
        <v>11</v>
      </c>
      <c r="E329" s="108">
        <v>96</v>
      </c>
      <c r="F329" s="25"/>
      <c r="G329" s="70"/>
    </row>
    <row r="330" spans="1:7" customFormat="1" ht="14.25">
      <c r="A330" s="78" t="s">
        <v>7</v>
      </c>
      <c r="B330" s="8" t="s">
        <v>7</v>
      </c>
      <c r="C330" s="17" t="s">
        <v>77</v>
      </c>
      <c r="D330" s="16" t="s">
        <v>7</v>
      </c>
      <c r="E330" s="18" t="s">
        <v>7</v>
      </c>
      <c r="F330" s="16" t="s">
        <v>7</v>
      </c>
      <c r="G330" s="79"/>
    </row>
    <row r="331" spans="1:7" customFormat="1" ht="14.25">
      <c r="A331" s="73" t="s">
        <v>7</v>
      </c>
      <c r="B331" s="2" t="s">
        <v>7</v>
      </c>
      <c r="C331" s="3" t="s">
        <v>14</v>
      </c>
      <c r="D331" s="2" t="s">
        <v>7</v>
      </c>
      <c r="E331" s="4" t="s">
        <v>7</v>
      </c>
      <c r="F331" s="2" t="s">
        <v>7</v>
      </c>
      <c r="G331" s="77" t="s">
        <v>7</v>
      </c>
    </row>
    <row r="332" spans="1:7" customFormat="1" ht="38.25">
      <c r="A332" s="80" t="s">
        <v>414</v>
      </c>
      <c r="B332" s="51" t="s">
        <v>35</v>
      </c>
      <c r="C332" s="56" t="s">
        <v>443</v>
      </c>
      <c r="D332" s="92" t="s">
        <v>28</v>
      </c>
      <c r="E332" s="108">
        <v>124</v>
      </c>
      <c r="F332" s="25"/>
      <c r="G332" s="70"/>
    </row>
    <row r="333" spans="1:7" customFormat="1" ht="36.75" customHeight="1">
      <c r="A333" s="80" t="s">
        <v>415</v>
      </c>
      <c r="B333" s="51" t="s">
        <v>36</v>
      </c>
      <c r="C333" s="56" t="s">
        <v>424</v>
      </c>
      <c r="D333" s="11" t="s">
        <v>11</v>
      </c>
      <c r="E333" s="108">
        <v>1334</v>
      </c>
      <c r="F333" s="25"/>
      <c r="G333" s="70"/>
    </row>
    <row r="334" spans="1:7" customFormat="1" ht="38.25">
      <c r="A334" s="80" t="s">
        <v>416</v>
      </c>
      <c r="B334" s="51" t="s">
        <v>35</v>
      </c>
      <c r="C334" s="56" t="s">
        <v>444</v>
      </c>
      <c r="D334" s="11" t="s">
        <v>11</v>
      </c>
      <c r="E334" s="108">
        <v>4080</v>
      </c>
      <c r="F334" s="25"/>
      <c r="G334" s="70"/>
    </row>
    <row r="335" spans="1:7" customFormat="1" ht="38.25">
      <c r="A335" s="80" t="s">
        <v>417</v>
      </c>
      <c r="B335" s="51" t="s">
        <v>58</v>
      </c>
      <c r="C335" s="91" t="s">
        <v>72</v>
      </c>
      <c r="D335" s="11" t="s">
        <v>11</v>
      </c>
      <c r="E335" s="108">
        <v>4080</v>
      </c>
      <c r="F335" s="25"/>
      <c r="G335" s="70"/>
    </row>
    <row r="336" spans="1:7" customFormat="1" ht="38.25">
      <c r="A336" s="80" t="s">
        <v>418</v>
      </c>
      <c r="B336" s="51" t="s">
        <v>38</v>
      </c>
      <c r="C336" s="56" t="s">
        <v>73</v>
      </c>
      <c r="D336" s="11" t="s">
        <v>11</v>
      </c>
      <c r="E336" s="108">
        <v>1196</v>
      </c>
      <c r="F336" s="25"/>
      <c r="G336" s="70"/>
    </row>
    <row r="337" spans="1:7" customFormat="1" ht="60" customHeight="1">
      <c r="A337" s="80" t="s">
        <v>419</v>
      </c>
      <c r="B337" s="51" t="s">
        <v>59</v>
      </c>
      <c r="C337" s="15" t="s">
        <v>438</v>
      </c>
      <c r="D337" s="11" t="s">
        <v>11</v>
      </c>
      <c r="E337" s="108">
        <f>96</f>
        <v>96</v>
      </c>
      <c r="F337" s="25"/>
      <c r="G337" s="70"/>
    </row>
    <row r="338" spans="1:7" customFormat="1" ht="46.5" customHeight="1">
      <c r="A338" s="80" t="s">
        <v>420</v>
      </c>
      <c r="B338" s="51" t="s">
        <v>59</v>
      </c>
      <c r="C338" s="15" t="s">
        <v>439</v>
      </c>
      <c r="D338" s="11" t="s">
        <v>11</v>
      </c>
      <c r="E338" s="108">
        <f>86</f>
        <v>86</v>
      </c>
      <c r="F338" s="25"/>
      <c r="G338" s="70"/>
    </row>
    <row r="339" spans="1:7" ht="45" customHeight="1">
      <c r="A339" s="80" t="s">
        <v>421</v>
      </c>
      <c r="B339" s="51" t="s">
        <v>59</v>
      </c>
      <c r="C339" s="83" t="s">
        <v>445</v>
      </c>
      <c r="D339" s="11" t="s">
        <v>11</v>
      </c>
      <c r="E339" s="108">
        <v>734</v>
      </c>
      <c r="F339" s="25"/>
      <c r="G339" s="70"/>
    </row>
    <row r="340" spans="1:7" customFormat="1" ht="46.5" customHeight="1">
      <c r="A340" s="80" t="s">
        <v>432</v>
      </c>
      <c r="B340" s="51" t="s">
        <v>38</v>
      </c>
      <c r="C340" s="56" t="s">
        <v>259</v>
      </c>
      <c r="D340" s="11" t="s">
        <v>11</v>
      </c>
      <c r="E340" s="108">
        <f>1088-96-734</f>
        <v>258</v>
      </c>
      <c r="F340" s="25"/>
      <c r="G340" s="70"/>
    </row>
    <row r="341" spans="1:7" customFormat="1" ht="14.25">
      <c r="A341" s="78" t="s">
        <v>7</v>
      </c>
      <c r="B341" s="8" t="s">
        <v>7</v>
      </c>
      <c r="C341" s="17" t="s">
        <v>15</v>
      </c>
      <c r="D341" s="16" t="s">
        <v>7</v>
      </c>
      <c r="E341" s="18" t="s">
        <v>7</v>
      </c>
      <c r="F341" s="16" t="s">
        <v>7</v>
      </c>
      <c r="G341" s="79"/>
    </row>
    <row r="342" spans="1:7" customFormat="1" ht="14.25">
      <c r="A342" s="94" t="s">
        <v>7</v>
      </c>
      <c r="B342" s="2" t="s">
        <v>7</v>
      </c>
      <c r="C342" s="3" t="s">
        <v>16</v>
      </c>
      <c r="D342" s="2" t="s">
        <v>7</v>
      </c>
      <c r="E342" s="4" t="s">
        <v>7</v>
      </c>
      <c r="F342" s="2" t="s">
        <v>7</v>
      </c>
      <c r="G342" s="77" t="s">
        <v>7</v>
      </c>
    </row>
    <row r="343" spans="1:7" customFormat="1" ht="51">
      <c r="A343" s="58" t="s">
        <v>433</v>
      </c>
      <c r="B343" s="85" t="s">
        <v>39</v>
      </c>
      <c r="C343" s="56" t="s">
        <v>74</v>
      </c>
      <c r="D343" s="6" t="s">
        <v>13</v>
      </c>
      <c r="E343" s="108">
        <f>1524-210</f>
        <v>1314</v>
      </c>
      <c r="F343" s="25"/>
      <c r="G343" s="70"/>
    </row>
    <row r="344" spans="1:7" customFormat="1" ht="60" customHeight="1">
      <c r="A344" s="58" t="s">
        <v>434</v>
      </c>
      <c r="B344" s="85" t="s">
        <v>39</v>
      </c>
      <c r="C344" s="56" t="s">
        <v>82</v>
      </c>
      <c r="D344" s="6" t="s">
        <v>13</v>
      </c>
      <c r="E344" s="108">
        <f>45+210+13-58</f>
        <v>210</v>
      </c>
      <c r="F344" s="25"/>
      <c r="G344" s="70"/>
    </row>
    <row r="345" spans="1:7" customFormat="1" ht="60" customHeight="1">
      <c r="A345" s="58" t="s">
        <v>435</v>
      </c>
      <c r="B345" s="62" t="s">
        <v>60</v>
      </c>
      <c r="C345" s="83" t="s">
        <v>225</v>
      </c>
      <c r="D345" s="6" t="s">
        <v>13</v>
      </c>
      <c r="E345" s="108">
        <v>58</v>
      </c>
      <c r="F345" s="25"/>
      <c r="G345" s="70"/>
    </row>
    <row r="346" spans="1:7" customFormat="1" ht="30.75" customHeight="1">
      <c r="A346" s="58" t="s">
        <v>436</v>
      </c>
      <c r="B346" s="59" t="s">
        <v>54</v>
      </c>
      <c r="C346" s="15" t="s">
        <v>43</v>
      </c>
      <c r="D346" s="6" t="s">
        <v>13</v>
      </c>
      <c r="E346" s="108">
        <v>523</v>
      </c>
      <c r="F346" s="25"/>
      <c r="G346" s="70"/>
    </row>
    <row r="347" spans="1:7" customFormat="1" ht="33.75" customHeight="1">
      <c r="A347" s="58" t="s">
        <v>464</v>
      </c>
      <c r="B347" s="62" t="s">
        <v>429</v>
      </c>
      <c r="C347" s="56" t="s">
        <v>260</v>
      </c>
      <c r="D347" s="6" t="s">
        <v>13</v>
      </c>
      <c r="E347" s="108">
        <v>411</v>
      </c>
      <c r="F347" s="25"/>
      <c r="G347" s="70"/>
    </row>
    <row r="348" spans="1:7" customFormat="1" ht="14.25">
      <c r="A348" s="78" t="s">
        <v>7</v>
      </c>
      <c r="B348" s="8" t="s">
        <v>7</v>
      </c>
      <c r="C348" s="17" t="s">
        <v>17</v>
      </c>
      <c r="D348" s="16" t="s">
        <v>7</v>
      </c>
      <c r="E348" s="18" t="s">
        <v>7</v>
      </c>
      <c r="F348" s="16" t="s">
        <v>7</v>
      </c>
      <c r="G348" s="79"/>
    </row>
    <row r="349" spans="1:7" customFormat="1" ht="14.25">
      <c r="A349" s="73" t="s">
        <v>7</v>
      </c>
      <c r="B349" s="2" t="s">
        <v>7</v>
      </c>
      <c r="C349" s="3" t="s">
        <v>144</v>
      </c>
      <c r="D349" s="2" t="s">
        <v>7</v>
      </c>
      <c r="E349" s="4" t="s">
        <v>7</v>
      </c>
      <c r="F349" s="2" t="s">
        <v>7</v>
      </c>
      <c r="G349" s="77" t="s">
        <v>7</v>
      </c>
    </row>
    <row r="350" spans="1:7" customFormat="1" ht="33.75" customHeight="1">
      <c r="A350" s="81" t="s">
        <v>465</v>
      </c>
      <c r="B350" s="60" t="s">
        <v>40</v>
      </c>
      <c r="C350" s="61" t="s">
        <v>44</v>
      </c>
      <c r="D350" s="11" t="s">
        <v>11</v>
      </c>
      <c r="E350" s="109">
        <v>508</v>
      </c>
      <c r="F350" s="28"/>
      <c r="G350" s="70"/>
    </row>
    <row r="351" spans="1:7" customFormat="1" ht="36.75" customHeight="1">
      <c r="A351" s="81" t="s">
        <v>466</v>
      </c>
      <c r="B351" s="60" t="s">
        <v>99</v>
      </c>
      <c r="C351" s="83" t="s">
        <v>98</v>
      </c>
      <c r="D351" s="6" t="s">
        <v>12</v>
      </c>
      <c r="E351" s="109">
        <v>14</v>
      </c>
      <c r="F351" s="28"/>
      <c r="G351" s="70"/>
    </row>
    <row r="352" spans="1:7" customFormat="1" ht="60.75" customHeight="1">
      <c r="A352" s="81" t="s">
        <v>467</v>
      </c>
      <c r="B352" s="60" t="s">
        <v>99</v>
      </c>
      <c r="C352" s="119" t="s">
        <v>100</v>
      </c>
      <c r="D352" s="6" t="s">
        <v>12</v>
      </c>
      <c r="E352" s="109">
        <v>26</v>
      </c>
      <c r="F352" s="28"/>
      <c r="G352" s="70"/>
    </row>
    <row r="353" spans="1:7" customFormat="1" ht="60.75" customHeight="1">
      <c r="A353" s="81" t="s">
        <v>468</v>
      </c>
      <c r="B353" s="60" t="s">
        <v>442</v>
      </c>
      <c r="C353" s="83" t="s">
        <v>261</v>
      </c>
      <c r="D353" s="6" t="s">
        <v>12</v>
      </c>
      <c r="E353" s="108">
        <v>12</v>
      </c>
      <c r="F353" s="28"/>
      <c r="G353" s="93"/>
    </row>
    <row r="354" spans="1:7" customFormat="1" ht="36" customHeight="1">
      <c r="A354" s="81" t="s">
        <v>469</v>
      </c>
      <c r="B354" s="60" t="s">
        <v>99</v>
      </c>
      <c r="C354" s="61" t="s">
        <v>75</v>
      </c>
      <c r="D354" s="6" t="s">
        <v>12</v>
      </c>
      <c r="E354" s="108">
        <v>3</v>
      </c>
      <c r="F354" s="125"/>
      <c r="G354" s="127"/>
    </row>
    <row r="355" spans="1:7" customFormat="1" ht="36" customHeight="1">
      <c r="A355" s="81" t="s">
        <v>470</v>
      </c>
      <c r="B355" s="60" t="s">
        <v>99</v>
      </c>
      <c r="C355" s="120" t="s">
        <v>143</v>
      </c>
      <c r="D355" s="6" t="s">
        <v>12</v>
      </c>
      <c r="E355" s="108">
        <v>8</v>
      </c>
      <c r="F355" s="28"/>
      <c r="G355" s="126"/>
    </row>
    <row r="356" spans="1:7" customFormat="1" ht="18.75" customHeight="1">
      <c r="A356" s="78" t="s">
        <v>7</v>
      </c>
      <c r="B356" s="8" t="s">
        <v>7</v>
      </c>
      <c r="C356" s="17" t="s">
        <v>228</v>
      </c>
      <c r="D356" s="16" t="s">
        <v>7</v>
      </c>
      <c r="E356" s="18" t="s">
        <v>7</v>
      </c>
      <c r="F356" s="18" t="s">
        <v>7</v>
      </c>
      <c r="G356" s="79"/>
    </row>
    <row r="357" spans="1:7" customFormat="1" ht="20.25" customHeight="1">
      <c r="A357" s="73" t="s">
        <v>7</v>
      </c>
      <c r="B357" s="2" t="s">
        <v>7</v>
      </c>
      <c r="C357" s="3" t="s">
        <v>78</v>
      </c>
      <c r="D357" s="2" t="s">
        <v>7</v>
      </c>
      <c r="E357" s="4" t="s">
        <v>7</v>
      </c>
      <c r="F357" s="2" t="s">
        <v>7</v>
      </c>
      <c r="G357" s="77" t="s">
        <v>7</v>
      </c>
    </row>
    <row r="358" spans="1:7" customFormat="1" ht="20.25" customHeight="1">
      <c r="A358" s="69" t="s">
        <v>471</v>
      </c>
      <c r="B358" s="60" t="s">
        <v>106</v>
      </c>
      <c r="C358" s="15" t="s">
        <v>103</v>
      </c>
      <c r="D358" s="6" t="s">
        <v>12</v>
      </c>
      <c r="E358" s="108">
        <v>20</v>
      </c>
      <c r="F358" s="28"/>
      <c r="G358" s="70"/>
    </row>
    <row r="359" spans="1:7" customFormat="1" ht="21.75" customHeight="1">
      <c r="A359" s="69" t="s">
        <v>784</v>
      </c>
      <c r="B359" s="60" t="s">
        <v>106</v>
      </c>
      <c r="C359" s="15" t="s">
        <v>55</v>
      </c>
      <c r="D359" s="6" t="s">
        <v>12</v>
      </c>
      <c r="E359" s="108">
        <v>28</v>
      </c>
      <c r="F359" s="28"/>
      <c r="G359" s="70"/>
    </row>
    <row r="360" spans="1:7" customFormat="1" ht="33.75" customHeight="1">
      <c r="A360" s="69" t="s">
        <v>793</v>
      </c>
      <c r="B360" s="60" t="s">
        <v>108</v>
      </c>
      <c r="C360" s="15" t="s">
        <v>81</v>
      </c>
      <c r="D360" s="6" t="s">
        <v>13</v>
      </c>
      <c r="E360" s="108">
        <v>370</v>
      </c>
      <c r="F360" s="28"/>
      <c r="G360" s="70"/>
    </row>
    <row r="361" spans="1:7" customFormat="1" ht="28.5" customHeight="1">
      <c r="A361" s="69" t="s">
        <v>794</v>
      </c>
      <c r="B361" s="60" t="s">
        <v>107</v>
      </c>
      <c r="C361" s="15" t="s">
        <v>104</v>
      </c>
      <c r="D361" s="11" t="s">
        <v>11</v>
      </c>
      <c r="E361" s="118">
        <v>90</v>
      </c>
      <c r="F361" s="28"/>
      <c r="G361" s="70"/>
    </row>
    <row r="362" spans="1:7" customFormat="1" ht="22.5" customHeight="1">
      <c r="A362" s="78" t="s">
        <v>7</v>
      </c>
      <c r="B362" s="16"/>
      <c r="C362" s="40" t="s">
        <v>79</v>
      </c>
      <c r="D362" s="16" t="s">
        <v>7</v>
      </c>
      <c r="E362" s="18" t="s">
        <v>7</v>
      </c>
      <c r="F362" s="16" t="s">
        <v>7</v>
      </c>
      <c r="G362" s="79"/>
    </row>
    <row r="363" spans="1:7" customFormat="1" ht="30" customHeight="1">
      <c r="A363" s="36" t="s">
        <v>7</v>
      </c>
      <c r="B363" s="36"/>
      <c r="C363" s="37" t="s">
        <v>782</v>
      </c>
      <c r="D363" s="36" t="s">
        <v>7</v>
      </c>
      <c r="E363" s="38" t="s">
        <v>7</v>
      </c>
      <c r="F363" s="36" t="s">
        <v>7</v>
      </c>
      <c r="G363" s="39"/>
    </row>
    <row r="364" spans="1:7" customFormat="1" ht="32.25" customHeight="1">
      <c r="A364" s="114" t="s">
        <v>7</v>
      </c>
      <c r="B364" s="114"/>
      <c r="C364" s="115" t="s">
        <v>263</v>
      </c>
      <c r="D364" s="114" t="s">
        <v>7</v>
      </c>
      <c r="E364" s="116" t="s">
        <v>7</v>
      </c>
      <c r="F364" s="114" t="s">
        <v>7</v>
      </c>
      <c r="G364" s="117"/>
    </row>
    <row r="365" spans="1:7" customFormat="1">
      <c r="C365" s="22"/>
      <c r="D365" s="1"/>
      <c r="E365" s="23"/>
      <c r="F365" s="21"/>
      <c r="G365" s="31"/>
    </row>
    <row r="366" spans="1:7" customFormat="1">
      <c r="C366" s="22"/>
      <c r="D366" s="1"/>
      <c r="E366" s="23"/>
      <c r="F366" s="21"/>
      <c r="G366" s="31"/>
    </row>
    <row r="367" spans="1:7" customFormat="1">
      <c r="C367" s="22"/>
      <c r="D367" s="1"/>
      <c r="E367" s="23"/>
      <c r="F367" s="21"/>
      <c r="G367" s="31"/>
    </row>
    <row r="368" spans="1:7" customFormat="1">
      <c r="C368" s="22"/>
      <c r="D368" s="1"/>
      <c r="E368" s="23"/>
      <c r="F368" s="21"/>
      <c r="G368" s="31"/>
    </row>
    <row r="369" spans="3:7" customFormat="1">
      <c r="C369" s="22"/>
      <c r="D369" s="1"/>
      <c r="E369" s="23"/>
      <c r="F369" s="21"/>
      <c r="G369" s="31"/>
    </row>
    <row r="370" spans="3:7" customFormat="1">
      <c r="C370" s="22"/>
      <c r="D370" s="1"/>
      <c r="E370" s="23"/>
      <c r="F370" s="21"/>
      <c r="G370" s="31"/>
    </row>
    <row r="371" spans="3:7" customFormat="1">
      <c r="C371" s="22"/>
      <c r="D371" s="1"/>
      <c r="E371" s="23"/>
      <c r="F371" s="21"/>
      <c r="G371" s="31"/>
    </row>
    <row r="372" spans="3:7" customFormat="1">
      <c r="C372" s="22"/>
      <c r="D372" s="1"/>
      <c r="E372" s="23"/>
      <c r="F372" s="21"/>
      <c r="G372" s="31"/>
    </row>
    <row r="373" spans="3:7" customFormat="1">
      <c r="C373" s="22"/>
      <c r="D373" s="1"/>
      <c r="E373" s="23"/>
      <c r="F373" s="21"/>
      <c r="G373" s="31"/>
    </row>
    <row r="374" spans="3:7" customFormat="1">
      <c r="C374" s="22"/>
      <c r="D374" s="1"/>
      <c r="E374" s="23"/>
      <c r="F374" s="21"/>
      <c r="G374" s="31"/>
    </row>
    <row r="375" spans="3:7" customFormat="1">
      <c r="C375" s="22"/>
      <c r="D375" s="1"/>
      <c r="E375" s="23"/>
      <c r="F375" s="21"/>
      <c r="G375" s="31"/>
    </row>
    <row r="376" spans="3:7" customFormat="1">
      <c r="C376" s="22"/>
      <c r="D376" s="1"/>
      <c r="E376" s="23"/>
      <c r="F376" s="21"/>
      <c r="G376" s="31"/>
    </row>
    <row r="377" spans="3:7" customFormat="1">
      <c r="C377" s="22"/>
      <c r="D377" s="1"/>
      <c r="E377" s="23"/>
      <c r="F377" s="21"/>
      <c r="G377" s="31"/>
    </row>
    <row r="378" spans="3:7" customFormat="1">
      <c r="C378" s="22"/>
      <c r="D378" s="1"/>
      <c r="E378" s="23"/>
      <c r="F378" s="21"/>
      <c r="G378" s="31"/>
    </row>
    <row r="379" spans="3:7" customFormat="1">
      <c r="C379" s="22"/>
      <c r="D379" s="1"/>
      <c r="E379" s="23"/>
      <c r="F379" s="21"/>
      <c r="G379" s="31"/>
    </row>
    <row r="380" spans="3:7" customFormat="1">
      <c r="C380" s="22"/>
      <c r="D380" s="1"/>
      <c r="E380" s="23"/>
      <c r="F380" s="21"/>
      <c r="G380" s="31"/>
    </row>
    <row r="381" spans="3:7" customFormat="1">
      <c r="C381" s="22"/>
      <c r="D381" s="1"/>
      <c r="E381" s="23"/>
      <c r="F381" s="21"/>
      <c r="G381" s="31"/>
    </row>
    <row r="382" spans="3:7" customFormat="1">
      <c r="C382" s="22"/>
      <c r="D382" s="1"/>
      <c r="E382" s="23"/>
      <c r="F382" s="21"/>
      <c r="G382" s="31"/>
    </row>
    <row r="383" spans="3:7" customFormat="1">
      <c r="C383" s="22"/>
      <c r="D383" s="1"/>
      <c r="E383" s="23"/>
      <c r="F383" s="21"/>
      <c r="G383" s="31"/>
    </row>
    <row r="384" spans="3:7" customFormat="1">
      <c r="C384" s="22"/>
      <c r="D384" s="1"/>
      <c r="E384" s="23"/>
      <c r="F384" s="21"/>
      <c r="G384" s="31"/>
    </row>
    <row r="385" spans="3:7" customFormat="1">
      <c r="C385" s="22"/>
      <c r="D385" s="1"/>
      <c r="E385" s="23"/>
      <c r="F385" s="21"/>
      <c r="G385" s="31"/>
    </row>
    <row r="386" spans="3:7" customFormat="1">
      <c r="C386" s="22"/>
      <c r="D386" s="1"/>
      <c r="E386" s="23"/>
      <c r="F386" s="21"/>
      <c r="G386" s="31"/>
    </row>
    <row r="387" spans="3:7" customFormat="1">
      <c r="C387" s="22"/>
      <c r="D387" s="1"/>
      <c r="E387" s="23"/>
      <c r="F387" s="21"/>
      <c r="G387" s="31"/>
    </row>
    <row r="388" spans="3:7" customFormat="1">
      <c r="C388" s="22"/>
      <c r="D388" s="1"/>
      <c r="E388" s="23"/>
      <c r="F388" s="21"/>
      <c r="G388" s="31"/>
    </row>
    <row r="389" spans="3:7" customFormat="1">
      <c r="C389" s="22"/>
      <c r="D389" s="1"/>
      <c r="E389" s="23"/>
      <c r="F389" s="21"/>
      <c r="G389" s="31"/>
    </row>
    <row r="390" spans="3:7" customFormat="1">
      <c r="C390" s="22"/>
      <c r="D390" s="1"/>
      <c r="E390" s="23"/>
      <c r="F390" s="21"/>
      <c r="G390" s="31"/>
    </row>
    <row r="391" spans="3:7" customFormat="1">
      <c r="C391" s="22"/>
      <c r="D391" s="1"/>
      <c r="E391" s="23"/>
      <c r="F391" s="21"/>
      <c r="G391" s="31"/>
    </row>
    <row r="392" spans="3:7" customFormat="1">
      <c r="C392" s="22"/>
      <c r="D392" s="1"/>
      <c r="E392" s="23"/>
      <c r="F392" s="21"/>
      <c r="G392" s="31"/>
    </row>
    <row r="393" spans="3:7" customFormat="1">
      <c r="C393" s="22"/>
      <c r="D393" s="1"/>
      <c r="E393" s="23"/>
      <c r="F393" s="21"/>
      <c r="G393" s="31"/>
    </row>
    <row r="394" spans="3:7" customFormat="1">
      <c r="C394" s="22"/>
      <c r="D394" s="1"/>
      <c r="E394" s="23"/>
      <c r="F394" s="21"/>
      <c r="G394" s="31"/>
    </row>
    <row r="395" spans="3:7" customFormat="1">
      <c r="C395" s="22"/>
      <c r="D395" s="1"/>
      <c r="E395" s="23"/>
      <c r="F395" s="21"/>
      <c r="G395" s="31"/>
    </row>
    <row r="396" spans="3:7" customFormat="1">
      <c r="C396" s="22"/>
      <c r="D396" s="1"/>
      <c r="E396" s="23"/>
      <c r="F396" s="21"/>
      <c r="G396" s="31"/>
    </row>
    <row r="397" spans="3:7" customFormat="1">
      <c r="C397" s="22"/>
      <c r="D397" s="1"/>
      <c r="E397" s="23"/>
      <c r="F397" s="21"/>
      <c r="G397" s="31"/>
    </row>
    <row r="398" spans="3:7" customFormat="1">
      <c r="C398" s="22"/>
      <c r="D398" s="1"/>
      <c r="E398" s="23"/>
      <c r="F398" s="21"/>
      <c r="G398" s="31"/>
    </row>
    <row r="399" spans="3:7" customFormat="1">
      <c r="C399" s="22"/>
      <c r="D399" s="1"/>
      <c r="E399" s="23"/>
      <c r="F399" s="21"/>
      <c r="G399" s="31"/>
    </row>
    <row r="400" spans="3:7" customFormat="1">
      <c r="C400" s="22"/>
      <c r="D400" s="1"/>
      <c r="E400" s="23"/>
      <c r="F400" s="21"/>
      <c r="G400" s="31"/>
    </row>
    <row r="401" spans="3:7" customFormat="1">
      <c r="C401" s="22"/>
      <c r="D401" s="1"/>
      <c r="E401" s="23"/>
      <c r="F401" s="21"/>
      <c r="G401" s="31"/>
    </row>
    <row r="402" spans="3:7" customFormat="1">
      <c r="C402" s="22"/>
      <c r="D402" s="1"/>
      <c r="E402" s="23"/>
      <c r="F402" s="21"/>
      <c r="G402" s="31"/>
    </row>
    <row r="403" spans="3:7" customFormat="1">
      <c r="C403" s="22"/>
      <c r="D403" s="1"/>
      <c r="E403" s="23"/>
      <c r="F403" s="21"/>
      <c r="G403" s="31"/>
    </row>
    <row r="404" spans="3:7" customFormat="1">
      <c r="C404" s="22"/>
      <c r="D404" s="1"/>
      <c r="E404" s="23"/>
      <c r="F404" s="21"/>
      <c r="G404" s="31"/>
    </row>
    <row r="405" spans="3:7" customFormat="1">
      <c r="C405" s="22"/>
      <c r="D405" s="1"/>
      <c r="E405" s="23"/>
      <c r="F405" s="21"/>
      <c r="G405" s="31"/>
    </row>
    <row r="406" spans="3:7" customFormat="1">
      <c r="C406" s="22"/>
      <c r="D406" s="1"/>
      <c r="E406" s="23"/>
      <c r="F406" s="21"/>
      <c r="G406" s="31"/>
    </row>
    <row r="407" spans="3:7" customFormat="1">
      <c r="C407" s="22"/>
      <c r="D407" s="1"/>
      <c r="E407" s="23"/>
      <c r="F407" s="21"/>
      <c r="G407" s="31"/>
    </row>
    <row r="408" spans="3:7" customFormat="1">
      <c r="C408" s="22"/>
      <c r="D408" s="1"/>
      <c r="E408" s="23"/>
      <c r="F408" s="21"/>
      <c r="G408" s="31"/>
    </row>
    <row r="409" spans="3:7" customFormat="1">
      <c r="C409" s="22"/>
      <c r="D409" s="1"/>
      <c r="E409" s="23"/>
      <c r="F409" s="21"/>
      <c r="G409" s="31"/>
    </row>
    <row r="410" spans="3:7" customFormat="1">
      <c r="C410" s="22"/>
      <c r="D410" s="1"/>
      <c r="E410" s="23"/>
      <c r="F410" s="21"/>
      <c r="G410" s="31"/>
    </row>
    <row r="411" spans="3:7" customFormat="1">
      <c r="C411" s="22"/>
      <c r="D411" s="1"/>
      <c r="E411" s="23"/>
      <c r="F411" s="21"/>
      <c r="G411" s="31"/>
    </row>
    <row r="412" spans="3:7" customFormat="1">
      <c r="C412" s="22"/>
      <c r="D412" s="1"/>
      <c r="E412" s="23"/>
      <c r="F412" s="21"/>
      <c r="G412" s="31"/>
    </row>
    <row r="413" spans="3:7" customFormat="1">
      <c r="C413" s="22"/>
      <c r="D413" s="1"/>
      <c r="E413" s="23"/>
      <c r="F413" s="21"/>
      <c r="G413" s="31"/>
    </row>
    <row r="414" spans="3:7" customFormat="1">
      <c r="C414" s="22"/>
      <c r="D414" s="1"/>
      <c r="E414" s="23"/>
      <c r="F414" s="21"/>
      <c r="G414" s="31"/>
    </row>
    <row r="415" spans="3:7" customFormat="1">
      <c r="C415" s="22"/>
      <c r="D415" s="1"/>
      <c r="E415" s="23"/>
      <c r="F415" s="21"/>
      <c r="G415" s="31"/>
    </row>
    <row r="416" spans="3:7" customFormat="1">
      <c r="C416" s="22"/>
      <c r="D416" s="1"/>
      <c r="E416" s="23"/>
      <c r="F416" s="21"/>
      <c r="G416" s="31"/>
    </row>
    <row r="417" spans="3:7" customFormat="1">
      <c r="C417" s="22"/>
      <c r="D417" s="1"/>
      <c r="E417" s="23"/>
      <c r="F417" s="21"/>
      <c r="G417" s="31"/>
    </row>
    <row r="418" spans="3:7" customFormat="1">
      <c r="C418" s="22"/>
      <c r="D418" s="1"/>
      <c r="E418" s="23"/>
      <c r="F418" s="21"/>
      <c r="G418" s="31"/>
    </row>
    <row r="419" spans="3:7" customFormat="1">
      <c r="C419" s="22"/>
      <c r="D419" s="1"/>
      <c r="E419" s="23"/>
      <c r="F419" s="21"/>
      <c r="G419" s="31"/>
    </row>
    <row r="420" spans="3:7" customFormat="1">
      <c r="C420" s="22"/>
      <c r="D420" s="1"/>
      <c r="E420" s="23"/>
      <c r="F420" s="21"/>
      <c r="G420" s="31"/>
    </row>
    <row r="421" spans="3:7" customFormat="1">
      <c r="C421" s="22"/>
      <c r="D421" s="1"/>
      <c r="E421" s="23"/>
      <c r="F421" s="21"/>
      <c r="G421" s="31"/>
    </row>
    <row r="422" spans="3:7" customFormat="1">
      <c r="C422" s="22"/>
      <c r="D422" s="1"/>
      <c r="E422" s="23"/>
      <c r="F422" s="21"/>
      <c r="G422" s="31"/>
    </row>
    <row r="423" spans="3:7" customFormat="1">
      <c r="C423" s="22"/>
      <c r="D423" s="1"/>
      <c r="E423" s="23"/>
      <c r="F423" s="21"/>
      <c r="G423" s="31"/>
    </row>
    <row r="424" spans="3:7" customFormat="1">
      <c r="C424" s="22"/>
      <c r="D424" s="1"/>
      <c r="E424" s="23"/>
      <c r="F424" s="21"/>
      <c r="G424" s="31"/>
    </row>
    <row r="425" spans="3:7" customFormat="1">
      <c r="C425" s="22"/>
      <c r="D425" s="1"/>
      <c r="E425" s="23"/>
      <c r="F425" s="21"/>
      <c r="G425" s="31"/>
    </row>
    <row r="426" spans="3:7" customFormat="1">
      <c r="C426" s="22"/>
      <c r="D426" s="1"/>
      <c r="E426" s="23"/>
      <c r="F426" s="21"/>
      <c r="G426" s="31"/>
    </row>
    <row r="427" spans="3:7" customFormat="1">
      <c r="C427" s="22"/>
      <c r="D427" s="1"/>
      <c r="E427" s="23"/>
      <c r="F427" s="21"/>
      <c r="G427" s="31"/>
    </row>
    <row r="428" spans="3:7" customFormat="1">
      <c r="C428" s="22"/>
      <c r="D428" s="1"/>
      <c r="E428" s="23"/>
      <c r="F428" s="21"/>
      <c r="G428" s="31"/>
    </row>
    <row r="429" spans="3:7" customFormat="1">
      <c r="C429" s="22"/>
      <c r="D429" s="1"/>
      <c r="E429" s="23"/>
      <c r="F429" s="21"/>
      <c r="G429" s="31"/>
    </row>
    <row r="430" spans="3:7" customFormat="1">
      <c r="C430" s="22"/>
      <c r="D430" s="1"/>
      <c r="E430" s="23"/>
      <c r="F430" s="21"/>
      <c r="G430" s="31"/>
    </row>
    <row r="431" spans="3:7" customFormat="1">
      <c r="C431" s="22"/>
      <c r="D431" s="1"/>
      <c r="E431" s="23"/>
      <c r="F431" s="21"/>
      <c r="G431" s="31"/>
    </row>
    <row r="432" spans="3:7" customFormat="1">
      <c r="C432" s="22"/>
      <c r="D432" s="1"/>
      <c r="E432" s="23"/>
      <c r="F432" s="21"/>
      <c r="G432" s="31"/>
    </row>
    <row r="433" spans="3:7" customFormat="1">
      <c r="C433" s="22"/>
      <c r="D433" s="1"/>
      <c r="E433" s="23"/>
      <c r="F433" s="21"/>
      <c r="G433" s="31"/>
    </row>
    <row r="434" spans="3:7" customFormat="1">
      <c r="C434" s="22"/>
      <c r="D434" s="1"/>
      <c r="E434" s="23"/>
      <c r="F434" s="21"/>
      <c r="G434" s="31"/>
    </row>
    <row r="435" spans="3:7" customFormat="1">
      <c r="C435" s="22"/>
      <c r="D435" s="1"/>
      <c r="E435" s="23"/>
      <c r="F435" s="21"/>
      <c r="G435" s="31"/>
    </row>
    <row r="436" spans="3:7" customFormat="1">
      <c r="C436" s="22"/>
      <c r="D436" s="1"/>
      <c r="E436" s="23"/>
      <c r="F436" s="21"/>
      <c r="G436" s="31"/>
    </row>
    <row r="437" spans="3:7" customFormat="1">
      <c r="C437" s="22"/>
      <c r="D437" s="1"/>
      <c r="E437" s="23"/>
      <c r="F437" s="21"/>
      <c r="G437" s="31"/>
    </row>
    <row r="438" spans="3:7" customFormat="1">
      <c r="C438" s="22"/>
      <c r="D438" s="1"/>
      <c r="E438" s="23"/>
      <c r="F438" s="21"/>
      <c r="G438" s="31"/>
    </row>
    <row r="439" spans="3:7" customFormat="1">
      <c r="C439" s="22"/>
      <c r="D439" s="1"/>
      <c r="E439" s="23"/>
      <c r="F439" s="21"/>
      <c r="G439" s="31"/>
    </row>
    <row r="440" spans="3:7" customFormat="1">
      <c r="C440" s="22"/>
      <c r="D440" s="1"/>
      <c r="E440" s="23"/>
      <c r="F440" s="21"/>
      <c r="G440" s="31"/>
    </row>
    <row r="441" spans="3:7" customFormat="1">
      <c r="C441" s="22"/>
      <c r="D441" s="1"/>
      <c r="E441" s="23"/>
      <c r="F441" s="21"/>
      <c r="G441" s="31"/>
    </row>
    <row r="442" spans="3:7" customFormat="1">
      <c r="C442" s="22"/>
      <c r="D442" s="1"/>
      <c r="E442" s="23"/>
      <c r="F442" s="21"/>
      <c r="G442" s="31"/>
    </row>
    <row r="443" spans="3:7" customFormat="1">
      <c r="C443" s="22"/>
      <c r="D443" s="1"/>
      <c r="E443" s="23"/>
      <c r="F443" s="21"/>
      <c r="G443" s="31"/>
    </row>
    <row r="444" spans="3:7" customFormat="1">
      <c r="C444" s="22"/>
      <c r="D444" s="1"/>
      <c r="E444" s="23"/>
      <c r="F444" s="21"/>
      <c r="G444" s="31"/>
    </row>
    <row r="445" spans="3:7" customFormat="1">
      <c r="C445" s="22"/>
      <c r="D445" s="1"/>
      <c r="E445" s="23"/>
      <c r="F445" s="21"/>
      <c r="G445" s="31"/>
    </row>
    <row r="446" spans="3:7" customFormat="1">
      <c r="C446" s="22"/>
      <c r="D446" s="1"/>
      <c r="E446" s="23"/>
      <c r="F446" s="21"/>
      <c r="G446" s="31"/>
    </row>
    <row r="447" spans="3:7" customFormat="1">
      <c r="C447" s="22"/>
      <c r="D447" s="1"/>
      <c r="E447" s="23"/>
      <c r="F447" s="21"/>
      <c r="G447" s="31"/>
    </row>
    <row r="448" spans="3:7" customFormat="1">
      <c r="C448" s="22"/>
      <c r="D448" s="1"/>
      <c r="E448" s="23"/>
      <c r="F448" s="21"/>
      <c r="G448" s="31"/>
    </row>
    <row r="449" spans="3:7" customFormat="1">
      <c r="C449" s="22"/>
      <c r="D449" s="1"/>
      <c r="E449" s="23"/>
      <c r="F449" s="21"/>
      <c r="G449" s="31"/>
    </row>
    <row r="450" spans="3:7" customFormat="1">
      <c r="C450" s="22"/>
      <c r="D450" s="1"/>
      <c r="E450" s="23"/>
      <c r="F450" s="21"/>
      <c r="G450" s="31"/>
    </row>
    <row r="451" spans="3:7" customFormat="1">
      <c r="C451" s="22"/>
      <c r="D451" s="1"/>
      <c r="E451" s="23"/>
      <c r="F451" s="21"/>
      <c r="G451" s="31"/>
    </row>
    <row r="452" spans="3:7" customFormat="1">
      <c r="C452" s="22"/>
      <c r="D452" s="1"/>
      <c r="E452" s="23"/>
      <c r="F452" s="21"/>
      <c r="G452" s="31"/>
    </row>
    <row r="453" spans="3:7" customFormat="1">
      <c r="C453" s="22"/>
      <c r="D453" s="1"/>
      <c r="E453" s="23"/>
      <c r="F453" s="21"/>
      <c r="G453" s="31"/>
    </row>
    <row r="454" spans="3:7" customFormat="1">
      <c r="C454" s="22"/>
      <c r="D454" s="1"/>
      <c r="E454" s="23"/>
      <c r="F454" s="21"/>
      <c r="G454" s="31"/>
    </row>
    <row r="455" spans="3:7" customFormat="1">
      <c r="C455" s="22"/>
      <c r="D455" s="1"/>
      <c r="E455" s="23"/>
      <c r="F455" s="21"/>
      <c r="G455" s="31"/>
    </row>
    <row r="456" spans="3:7" customFormat="1">
      <c r="C456" s="22"/>
      <c r="D456" s="1"/>
      <c r="E456" s="23"/>
      <c r="F456" s="21"/>
      <c r="G456" s="31"/>
    </row>
    <row r="457" spans="3:7" customFormat="1">
      <c r="C457" s="22"/>
      <c r="D457" s="1"/>
      <c r="E457" s="23"/>
      <c r="F457" s="21"/>
      <c r="G457" s="31"/>
    </row>
    <row r="458" spans="3:7" customFormat="1">
      <c r="C458" s="22"/>
      <c r="D458" s="1"/>
      <c r="E458" s="23"/>
      <c r="F458" s="21"/>
      <c r="G458" s="31"/>
    </row>
    <row r="459" spans="3:7" customFormat="1">
      <c r="C459" s="22"/>
      <c r="D459" s="1"/>
      <c r="E459" s="23"/>
      <c r="F459" s="21"/>
      <c r="G459" s="31"/>
    </row>
    <row r="460" spans="3:7" customFormat="1">
      <c r="C460" s="22"/>
      <c r="D460" s="1"/>
      <c r="E460" s="23"/>
      <c r="F460" s="21"/>
      <c r="G460" s="31"/>
    </row>
    <row r="461" spans="3:7" customFormat="1">
      <c r="C461" s="22"/>
      <c r="D461" s="1"/>
      <c r="E461" s="23"/>
      <c r="F461" s="21"/>
      <c r="G461" s="31"/>
    </row>
    <row r="462" spans="3:7" customFormat="1">
      <c r="C462" s="22"/>
      <c r="D462" s="1"/>
      <c r="E462" s="23"/>
      <c r="F462" s="21"/>
      <c r="G462" s="31"/>
    </row>
    <row r="463" spans="3:7" customFormat="1">
      <c r="C463" s="22"/>
      <c r="D463" s="1"/>
      <c r="E463" s="23"/>
      <c r="F463" s="21"/>
      <c r="G463" s="31"/>
    </row>
    <row r="464" spans="3:7" customFormat="1">
      <c r="C464" s="22"/>
      <c r="D464" s="1"/>
      <c r="E464" s="23"/>
      <c r="F464" s="21"/>
      <c r="G464" s="31"/>
    </row>
    <row r="465" spans="3:7" customFormat="1">
      <c r="C465" s="22"/>
      <c r="D465" s="1"/>
      <c r="E465" s="23"/>
      <c r="F465" s="21"/>
      <c r="G465" s="31"/>
    </row>
    <row r="466" spans="3:7" customFormat="1">
      <c r="C466" s="22"/>
      <c r="D466" s="1"/>
      <c r="E466" s="23"/>
      <c r="F466" s="21"/>
      <c r="G466" s="31"/>
    </row>
    <row r="467" spans="3:7" customFormat="1">
      <c r="C467" s="22"/>
      <c r="D467" s="1"/>
      <c r="E467" s="23"/>
      <c r="F467" s="21"/>
      <c r="G467" s="31"/>
    </row>
    <row r="468" spans="3:7" customFormat="1">
      <c r="C468" s="22"/>
      <c r="D468" s="1"/>
      <c r="E468" s="23"/>
      <c r="F468" s="21"/>
      <c r="G468" s="31"/>
    </row>
    <row r="469" spans="3:7" customFormat="1">
      <c r="C469" s="22"/>
      <c r="D469" s="1"/>
      <c r="E469" s="23"/>
      <c r="F469" s="21"/>
      <c r="G469" s="31"/>
    </row>
    <row r="470" spans="3:7" customFormat="1">
      <c r="C470" s="22"/>
      <c r="D470" s="1"/>
      <c r="E470" s="23"/>
      <c r="F470" s="21"/>
      <c r="G470" s="31"/>
    </row>
    <row r="471" spans="3:7" customFormat="1">
      <c r="C471" s="22"/>
      <c r="D471" s="1"/>
      <c r="E471" s="23"/>
      <c r="F471" s="21"/>
      <c r="G471" s="31"/>
    </row>
    <row r="472" spans="3:7" customFormat="1">
      <c r="C472" s="22"/>
      <c r="D472" s="1"/>
      <c r="E472" s="23"/>
      <c r="F472" s="21"/>
      <c r="G472" s="31"/>
    </row>
    <row r="473" spans="3:7" customFormat="1">
      <c r="C473" s="22"/>
      <c r="D473" s="1"/>
      <c r="E473" s="23"/>
      <c r="F473" s="21"/>
      <c r="G473" s="31"/>
    </row>
    <row r="474" spans="3:7" customFormat="1">
      <c r="C474" s="22"/>
      <c r="D474" s="1"/>
      <c r="E474" s="23"/>
      <c r="F474" s="21"/>
      <c r="G474" s="31"/>
    </row>
    <row r="475" spans="3:7" customFormat="1">
      <c r="C475" s="22"/>
      <c r="D475" s="1"/>
      <c r="E475" s="23"/>
      <c r="F475" s="21"/>
      <c r="G475" s="31"/>
    </row>
    <row r="476" spans="3:7" customFormat="1">
      <c r="C476" s="22"/>
      <c r="D476" s="1"/>
      <c r="E476" s="23"/>
      <c r="F476" s="21"/>
      <c r="G476" s="31"/>
    </row>
    <row r="477" spans="3:7" customFormat="1">
      <c r="C477" s="22"/>
      <c r="D477" s="1"/>
      <c r="E477" s="23"/>
      <c r="F477" s="21"/>
      <c r="G477" s="31"/>
    </row>
    <row r="478" spans="3:7" customFormat="1">
      <c r="C478" s="22"/>
      <c r="D478" s="1"/>
      <c r="E478" s="23"/>
      <c r="F478" s="21"/>
      <c r="G478" s="31"/>
    </row>
    <row r="479" spans="3:7" customFormat="1">
      <c r="C479" s="22"/>
      <c r="D479" s="1"/>
      <c r="E479" s="23"/>
      <c r="F479" s="21"/>
      <c r="G479" s="31"/>
    </row>
    <row r="480" spans="3:7" customFormat="1">
      <c r="C480" s="22"/>
      <c r="D480" s="1"/>
      <c r="E480" s="23"/>
      <c r="F480" s="21"/>
      <c r="G480" s="31"/>
    </row>
    <row r="481" spans="3:7" customFormat="1">
      <c r="C481" s="22"/>
      <c r="D481" s="1"/>
      <c r="E481" s="23"/>
      <c r="F481" s="21"/>
      <c r="G481" s="31"/>
    </row>
    <row r="482" spans="3:7" customFormat="1">
      <c r="C482" s="22"/>
      <c r="D482" s="1"/>
      <c r="E482" s="23"/>
      <c r="F482" s="21"/>
      <c r="G482" s="31"/>
    </row>
    <row r="483" spans="3:7" customFormat="1">
      <c r="C483" s="22"/>
      <c r="D483" s="1"/>
      <c r="E483" s="23"/>
      <c r="F483" s="21"/>
      <c r="G483" s="31"/>
    </row>
    <row r="484" spans="3:7" customFormat="1">
      <c r="C484" s="22"/>
      <c r="D484" s="1"/>
      <c r="E484" s="23"/>
      <c r="F484" s="21"/>
      <c r="G484" s="31"/>
    </row>
    <row r="485" spans="3:7" customFormat="1">
      <c r="C485" s="22"/>
      <c r="D485" s="1"/>
      <c r="E485" s="23"/>
      <c r="F485" s="21"/>
      <c r="G485" s="31"/>
    </row>
    <row r="486" spans="3:7" customFormat="1">
      <c r="C486" s="22"/>
      <c r="D486" s="1"/>
      <c r="E486" s="23"/>
      <c r="F486" s="21"/>
      <c r="G486" s="31"/>
    </row>
    <row r="487" spans="3:7" customFormat="1">
      <c r="C487" s="22"/>
      <c r="D487" s="1"/>
      <c r="E487" s="23"/>
      <c r="F487" s="21"/>
      <c r="G487" s="31"/>
    </row>
    <row r="488" spans="3:7" customFormat="1">
      <c r="C488" s="22"/>
      <c r="D488" s="1"/>
      <c r="E488" s="23"/>
      <c r="F488" s="21"/>
      <c r="G488" s="31"/>
    </row>
    <row r="489" spans="3:7" customFormat="1">
      <c r="C489" s="22"/>
      <c r="D489" s="1"/>
      <c r="E489" s="23"/>
      <c r="F489" s="21"/>
      <c r="G489" s="31"/>
    </row>
    <row r="490" spans="3:7" customFormat="1">
      <c r="C490" s="22"/>
      <c r="D490" s="1"/>
      <c r="E490" s="23"/>
      <c r="F490" s="21"/>
      <c r="G490" s="31"/>
    </row>
    <row r="491" spans="3:7" customFormat="1">
      <c r="C491" s="22"/>
      <c r="D491" s="1"/>
      <c r="E491" s="23"/>
      <c r="F491" s="21"/>
      <c r="G491" s="31"/>
    </row>
    <row r="492" spans="3:7" customFormat="1">
      <c r="C492" s="22"/>
      <c r="D492" s="1"/>
      <c r="E492" s="23"/>
      <c r="F492" s="21"/>
      <c r="G492" s="31"/>
    </row>
    <row r="493" spans="3:7" customFormat="1">
      <c r="C493" s="22"/>
      <c r="D493" s="1"/>
      <c r="E493" s="23"/>
      <c r="F493" s="21"/>
      <c r="G493" s="31"/>
    </row>
    <row r="494" spans="3:7" customFormat="1">
      <c r="C494" s="22"/>
      <c r="D494" s="1"/>
      <c r="E494" s="23"/>
      <c r="F494" s="21"/>
      <c r="G494" s="31"/>
    </row>
    <row r="495" spans="3:7" customFormat="1">
      <c r="C495" s="22"/>
      <c r="D495" s="1"/>
      <c r="E495" s="23"/>
      <c r="F495" s="21"/>
      <c r="G495" s="31"/>
    </row>
    <row r="496" spans="3:7" customFormat="1">
      <c r="C496" s="22"/>
      <c r="D496" s="1"/>
      <c r="E496" s="23"/>
      <c r="F496" s="21"/>
      <c r="G496" s="31"/>
    </row>
    <row r="497" spans="3:7" customFormat="1">
      <c r="C497" s="22"/>
      <c r="D497" s="1"/>
      <c r="E497" s="23"/>
      <c r="F497" s="21"/>
      <c r="G497" s="31"/>
    </row>
    <row r="498" spans="3:7" customFormat="1">
      <c r="C498" s="22"/>
      <c r="D498" s="1"/>
      <c r="E498" s="23"/>
      <c r="F498" s="21"/>
      <c r="G498" s="31"/>
    </row>
    <row r="499" spans="3:7" customFormat="1">
      <c r="C499" s="22"/>
      <c r="D499" s="1"/>
      <c r="E499" s="23"/>
      <c r="F499" s="21"/>
      <c r="G499" s="31"/>
    </row>
    <row r="500" spans="3:7" customFormat="1">
      <c r="C500" s="22"/>
      <c r="D500" s="1"/>
      <c r="E500" s="23"/>
      <c r="F500" s="21"/>
      <c r="G500" s="31"/>
    </row>
    <row r="501" spans="3:7" customFormat="1">
      <c r="C501" s="22"/>
      <c r="D501" s="1"/>
      <c r="E501" s="23"/>
      <c r="F501" s="21"/>
      <c r="G501" s="31"/>
    </row>
    <row r="502" spans="3:7" customFormat="1">
      <c r="C502" s="22"/>
      <c r="D502" s="1"/>
      <c r="E502" s="23"/>
      <c r="F502" s="21"/>
      <c r="G502" s="31"/>
    </row>
    <row r="503" spans="3:7" customFormat="1">
      <c r="C503" s="22"/>
      <c r="D503" s="1"/>
      <c r="E503" s="23"/>
      <c r="F503" s="21"/>
      <c r="G503" s="31"/>
    </row>
    <row r="504" spans="3:7" customFormat="1">
      <c r="C504" s="22"/>
      <c r="D504" s="1"/>
      <c r="E504" s="23"/>
      <c r="F504" s="21"/>
      <c r="G504" s="31"/>
    </row>
    <row r="505" spans="3:7" customFormat="1">
      <c r="C505" s="22"/>
      <c r="D505" s="1"/>
      <c r="E505" s="23"/>
      <c r="F505" s="21"/>
      <c r="G505" s="31"/>
    </row>
    <row r="506" spans="3:7" customFormat="1">
      <c r="C506" s="22"/>
      <c r="D506" s="1"/>
      <c r="E506" s="23"/>
      <c r="F506" s="21"/>
      <c r="G506" s="31"/>
    </row>
    <row r="507" spans="3:7" customFormat="1">
      <c r="C507" s="22"/>
      <c r="D507" s="1"/>
      <c r="E507" s="23"/>
      <c r="F507" s="21"/>
      <c r="G507" s="31"/>
    </row>
    <row r="508" spans="3:7" customFormat="1">
      <c r="C508" s="22"/>
      <c r="D508" s="1"/>
      <c r="E508" s="23"/>
      <c r="F508" s="21"/>
      <c r="G508" s="31"/>
    </row>
    <row r="509" spans="3:7" customFormat="1">
      <c r="C509" s="22"/>
      <c r="D509" s="1"/>
      <c r="E509" s="23"/>
      <c r="F509" s="21"/>
      <c r="G509" s="31"/>
    </row>
    <row r="510" spans="3:7" customFormat="1">
      <c r="C510" s="22"/>
      <c r="D510" s="1"/>
      <c r="E510" s="23"/>
      <c r="F510" s="21"/>
      <c r="G510" s="31"/>
    </row>
    <row r="511" spans="3:7" customFormat="1">
      <c r="C511" s="22"/>
      <c r="D511" s="1"/>
      <c r="E511" s="23"/>
      <c r="F511" s="21"/>
      <c r="G511" s="31"/>
    </row>
    <row r="512" spans="3:7" customFormat="1">
      <c r="C512" s="22"/>
      <c r="D512" s="1"/>
      <c r="E512" s="23"/>
      <c r="F512" s="21"/>
      <c r="G512" s="31"/>
    </row>
    <row r="513" spans="3:7" customFormat="1">
      <c r="C513" s="22"/>
      <c r="D513" s="1"/>
      <c r="E513" s="23"/>
      <c r="F513" s="21"/>
      <c r="G513" s="31"/>
    </row>
    <row r="514" spans="3:7" customFormat="1">
      <c r="C514" s="22"/>
      <c r="D514" s="1"/>
      <c r="E514" s="23"/>
      <c r="F514" s="21"/>
      <c r="G514" s="31"/>
    </row>
    <row r="515" spans="3:7" customFormat="1">
      <c r="C515" s="22"/>
      <c r="D515" s="1"/>
      <c r="E515" s="23"/>
      <c r="F515" s="21"/>
      <c r="G515" s="31"/>
    </row>
    <row r="516" spans="3:7" customFormat="1">
      <c r="C516" s="22"/>
      <c r="D516" s="1"/>
      <c r="E516" s="23"/>
      <c r="F516" s="21"/>
      <c r="G516" s="31"/>
    </row>
    <row r="517" spans="3:7" customFormat="1">
      <c r="C517" s="22"/>
      <c r="D517" s="1"/>
      <c r="E517" s="23"/>
      <c r="F517" s="21"/>
      <c r="G517" s="31"/>
    </row>
    <row r="518" spans="3:7" customFormat="1">
      <c r="C518" s="22"/>
      <c r="D518" s="1"/>
      <c r="E518" s="23"/>
      <c r="F518" s="21"/>
      <c r="G518" s="31"/>
    </row>
    <row r="519" spans="3:7" customFormat="1">
      <c r="C519" s="22"/>
      <c r="D519" s="1"/>
      <c r="E519" s="23"/>
      <c r="F519" s="21"/>
      <c r="G519" s="31"/>
    </row>
    <row r="520" spans="3:7" customFormat="1">
      <c r="C520" s="22"/>
      <c r="D520" s="1"/>
      <c r="E520" s="23"/>
      <c r="F520" s="21"/>
      <c r="G520" s="31"/>
    </row>
    <row r="521" spans="3:7" customFormat="1">
      <c r="C521" s="22"/>
      <c r="D521" s="1"/>
      <c r="E521" s="23"/>
      <c r="F521" s="21"/>
      <c r="G521" s="31"/>
    </row>
    <row r="522" spans="3:7" customFormat="1">
      <c r="C522" s="22"/>
      <c r="D522" s="1"/>
      <c r="E522" s="23"/>
      <c r="F522" s="21"/>
      <c r="G522" s="31"/>
    </row>
    <row r="523" spans="3:7" customFormat="1">
      <c r="C523" s="22"/>
      <c r="D523" s="1"/>
      <c r="E523" s="23"/>
      <c r="F523" s="21"/>
      <c r="G523" s="31"/>
    </row>
    <row r="524" spans="3:7" customFormat="1">
      <c r="C524" s="22"/>
      <c r="D524" s="1"/>
      <c r="E524" s="23"/>
      <c r="F524" s="21"/>
      <c r="G524" s="31"/>
    </row>
    <row r="525" spans="3:7" customFormat="1">
      <c r="C525" s="22"/>
      <c r="D525" s="1"/>
      <c r="E525" s="23"/>
      <c r="F525" s="21"/>
      <c r="G525" s="31"/>
    </row>
    <row r="526" spans="3:7" customFormat="1">
      <c r="C526" s="22"/>
      <c r="D526" s="1"/>
      <c r="E526" s="23"/>
      <c r="F526" s="21"/>
      <c r="G526" s="31"/>
    </row>
    <row r="527" spans="3:7" customFormat="1">
      <c r="C527" s="22"/>
      <c r="D527" s="1"/>
      <c r="E527" s="23"/>
      <c r="F527" s="21"/>
      <c r="G527" s="31"/>
    </row>
    <row r="528" spans="3:7" customFormat="1">
      <c r="C528" s="22"/>
      <c r="D528" s="1"/>
      <c r="E528" s="23"/>
      <c r="F528" s="21"/>
      <c r="G528" s="31"/>
    </row>
    <row r="529" spans="3:7" customFormat="1">
      <c r="C529" s="22"/>
      <c r="D529" s="1"/>
      <c r="E529" s="23"/>
      <c r="F529" s="21"/>
      <c r="G529" s="31"/>
    </row>
    <row r="530" spans="3:7" customFormat="1">
      <c r="C530" s="22"/>
      <c r="D530" s="1"/>
      <c r="E530" s="23"/>
      <c r="F530" s="21"/>
      <c r="G530" s="31"/>
    </row>
    <row r="531" spans="3:7" customFormat="1">
      <c r="C531" s="22"/>
      <c r="D531" s="1"/>
      <c r="E531" s="23"/>
      <c r="F531" s="21"/>
      <c r="G531" s="31"/>
    </row>
    <row r="532" spans="3:7" customFormat="1">
      <c r="C532" s="22"/>
      <c r="D532" s="1"/>
      <c r="E532" s="23"/>
      <c r="F532" s="21"/>
      <c r="G532" s="31"/>
    </row>
    <row r="533" spans="3:7" customFormat="1">
      <c r="C533" s="22"/>
      <c r="D533" s="1"/>
      <c r="E533" s="23"/>
      <c r="F533" s="21"/>
      <c r="G533" s="31"/>
    </row>
    <row r="534" spans="3:7" customFormat="1">
      <c r="C534" s="22"/>
      <c r="D534" s="1"/>
      <c r="E534" s="23"/>
      <c r="F534" s="21"/>
      <c r="G534" s="31"/>
    </row>
    <row r="535" spans="3:7" customFormat="1">
      <c r="C535" s="22"/>
      <c r="D535" s="1"/>
      <c r="E535" s="23"/>
      <c r="F535" s="21"/>
      <c r="G535" s="31"/>
    </row>
    <row r="536" spans="3:7" customFormat="1">
      <c r="C536" s="22"/>
      <c r="D536" s="1"/>
      <c r="E536" s="23"/>
      <c r="F536" s="21"/>
      <c r="G536" s="31"/>
    </row>
    <row r="537" spans="3:7" customFormat="1">
      <c r="C537" s="22"/>
      <c r="D537" s="1"/>
      <c r="E537" s="23"/>
      <c r="F537" s="21"/>
      <c r="G537" s="31"/>
    </row>
    <row r="538" spans="3:7" customFormat="1">
      <c r="C538" s="22"/>
      <c r="D538" s="1"/>
      <c r="E538" s="23"/>
      <c r="F538" s="21"/>
      <c r="G538" s="31"/>
    </row>
    <row r="539" spans="3:7" customFormat="1">
      <c r="C539" s="22"/>
      <c r="D539" s="1"/>
      <c r="E539" s="23"/>
      <c r="F539" s="21"/>
      <c r="G539" s="31"/>
    </row>
    <row r="540" spans="3:7" customFormat="1">
      <c r="C540" s="22"/>
      <c r="D540" s="1"/>
      <c r="E540" s="23"/>
      <c r="F540" s="21"/>
      <c r="G540" s="31"/>
    </row>
    <row r="541" spans="3:7" customFormat="1">
      <c r="C541" s="22"/>
      <c r="D541" s="1"/>
      <c r="E541" s="23"/>
      <c r="F541" s="21"/>
      <c r="G541" s="31"/>
    </row>
    <row r="542" spans="3:7" customFormat="1">
      <c r="C542" s="22"/>
      <c r="D542" s="1"/>
      <c r="E542" s="23"/>
      <c r="F542" s="21"/>
      <c r="G542" s="31"/>
    </row>
    <row r="543" spans="3:7" customFormat="1">
      <c r="C543" s="22"/>
      <c r="D543" s="1"/>
      <c r="E543" s="23"/>
      <c r="F543" s="21"/>
      <c r="G543" s="31"/>
    </row>
    <row r="544" spans="3:7" customFormat="1">
      <c r="C544" s="22"/>
      <c r="D544" s="1"/>
      <c r="E544" s="23"/>
      <c r="F544" s="21"/>
      <c r="G544" s="31"/>
    </row>
    <row r="545" spans="3:7" customFormat="1">
      <c r="C545" s="22"/>
      <c r="D545" s="1"/>
      <c r="E545" s="23"/>
      <c r="F545" s="21"/>
      <c r="G545" s="31"/>
    </row>
    <row r="546" spans="3:7" customFormat="1">
      <c r="C546" s="22"/>
      <c r="D546" s="1"/>
      <c r="E546" s="23"/>
      <c r="F546" s="21"/>
      <c r="G546" s="31"/>
    </row>
    <row r="547" spans="3:7" customFormat="1">
      <c r="C547" s="22"/>
      <c r="D547" s="1"/>
      <c r="E547" s="23"/>
      <c r="F547" s="21"/>
      <c r="G547" s="31"/>
    </row>
    <row r="548" spans="3:7" customFormat="1">
      <c r="C548" s="22"/>
      <c r="D548" s="1"/>
      <c r="E548" s="23"/>
      <c r="F548" s="21"/>
      <c r="G548" s="31"/>
    </row>
    <row r="549" spans="3:7" customFormat="1">
      <c r="C549" s="22"/>
      <c r="D549" s="1"/>
      <c r="E549" s="23"/>
      <c r="F549" s="21"/>
      <c r="G549" s="31"/>
    </row>
    <row r="550" spans="3:7" customFormat="1">
      <c r="C550" s="22"/>
      <c r="D550" s="1"/>
      <c r="E550" s="23"/>
      <c r="F550" s="21"/>
      <c r="G550" s="31"/>
    </row>
    <row r="551" spans="3:7" customFormat="1">
      <c r="C551" s="22"/>
      <c r="D551" s="1"/>
      <c r="E551" s="23"/>
      <c r="F551" s="21"/>
      <c r="G551" s="31"/>
    </row>
    <row r="552" spans="3:7" customFormat="1">
      <c r="C552" s="22"/>
      <c r="D552" s="1"/>
      <c r="E552" s="23"/>
      <c r="F552" s="21"/>
      <c r="G552" s="31"/>
    </row>
    <row r="553" spans="3:7" customFormat="1">
      <c r="C553" s="22"/>
      <c r="D553" s="1"/>
      <c r="E553" s="23"/>
      <c r="F553" s="21"/>
      <c r="G553" s="31"/>
    </row>
    <row r="554" spans="3:7" customFormat="1">
      <c r="C554" s="22"/>
      <c r="D554" s="1"/>
      <c r="E554" s="23"/>
      <c r="F554" s="21"/>
      <c r="G554" s="31"/>
    </row>
    <row r="555" spans="3:7" customFormat="1">
      <c r="C555" s="22"/>
      <c r="D555" s="1"/>
      <c r="E555" s="23"/>
      <c r="F555" s="21"/>
      <c r="G555" s="31"/>
    </row>
    <row r="556" spans="3:7" customFormat="1">
      <c r="C556" s="22"/>
      <c r="D556" s="1"/>
      <c r="E556" s="23"/>
      <c r="F556" s="21"/>
      <c r="G556" s="31"/>
    </row>
    <row r="557" spans="3:7" customFormat="1">
      <c r="C557" s="22"/>
      <c r="D557" s="1"/>
      <c r="E557" s="23"/>
      <c r="F557" s="21"/>
      <c r="G557" s="31"/>
    </row>
    <row r="558" spans="3:7" customFormat="1">
      <c r="C558" s="22"/>
      <c r="D558" s="1"/>
      <c r="E558" s="23"/>
      <c r="F558" s="21"/>
      <c r="G558" s="31"/>
    </row>
    <row r="559" spans="3:7" customFormat="1">
      <c r="C559" s="22"/>
      <c r="D559" s="1"/>
      <c r="E559" s="23"/>
      <c r="F559" s="21"/>
      <c r="G559" s="31"/>
    </row>
    <row r="560" spans="3:7" customFormat="1">
      <c r="C560" s="22"/>
      <c r="D560" s="1"/>
      <c r="E560" s="23"/>
      <c r="F560" s="21"/>
      <c r="G560" s="31"/>
    </row>
    <row r="561" spans="3:7" customFormat="1">
      <c r="C561" s="22"/>
      <c r="D561" s="1"/>
      <c r="E561" s="23"/>
      <c r="F561" s="21"/>
      <c r="G561" s="31"/>
    </row>
    <row r="562" spans="3:7" customFormat="1">
      <c r="C562" s="22"/>
      <c r="D562" s="1"/>
      <c r="E562" s="23"/>
      <c r="F562" s="21"/>
      <c r="G562" s="31"/>
    </row>
    <row r="563" spans="3:7" customFormat="1">
      <c r="C563" s="22"/>
      <c r="D563" s="1"/>
      <c r="E563" s="23"/>
      <c r="F563" s="21"/>
      <c r="G563" s="31"/>
    </row>
    <row r="564" spans="3:7" customFormat="1">
      <c r="C564" s="22"/>
      <c r="D564" s="1"/>
      <c r="E564" s="23"/>
      <c r="F564" s="21"/>
      <c r="G564" s="31"/>
    </row>
    <row r="565" spans="3:7" customFormat="1">
      <c r="C565" s="22"/>
      <c r="D565" s="1"/>
      <c r="E565" s="23"/>
      <c r="F565" s="21"/>
      <c r="G565" s="31"/>
    </row>
    <row r="566" spans="3:7" customFormat="1">
      <c r="C566" s="22"/>
      <c r="D566" s="1"/>
      <c r="E566" s="23"/>
      <c r="F566" s="21"/>
      <c r="G566" s="31"/>
    </row>
    <row r="567" spans="3:7" customFormat="1">
      <c r="C567" s="22"/>
      <c r="D567" s="1"/>
      <c r="E567" s="23"/>
      <c r="F567" s="21"/>
      <c r="G567" s="31"/>
    </row>
    <row r="568" spans="3:7" customFormat="1">
      <c r="C568" s="22"/>
      <c r="D568" s="1"/>
      <c r="E568" s="23"/>
      <c r="F568" s="21"/>
      <c r="G568" s="31"/>
    </row>
    <row r="569" spans="3:7" customFormat="1">
      <c r="C569" s="22"/>
      <c r="D569" s="1"/>
      <c r="E569" s="23"/>
      <c r="F569" s="21"/>
      <c r="G569" s="31"/>
    </row>
    <row r="570" spans="3:7" customFormat="1">
      <c r="C570" s="22"/>
      <c r="D570" s="1"/>
      <c r="E570" s="23"/>
      <c r="F570" s="21"/>
      <c r="G570" s="31"/>
    </row>
    <row r="571" spans="3:7" customFormat="1">
      <c r="C571" s="22"/>
      <c r="D571" s="1"/>
      <c r="E571" s="23"/>
      <c r="F571" s="21"/>
      <c r="G571" s="31"/>
    </row>
    <row r="572" spans="3:7" customFormat="1">
      <c r="C572" s="22"/>
      <c r="D572" s="1"/>
      <c r="E572" s="23"/>
      <c r="F572" s="21"/>
      <c r="G572" s="31"/>
    </row>
    <row r="573" spans="3:7" customFormat="1">
      <c r="C573" s="22"/>
      <c r="D573" s="1"/>
      <c r="E573" s="23"/>
      <c r="F573" s="21"/>
      <c r="G573" s="31"/>
    </row>
    <row r="574" spans="3:7" customFormat="1">
      <c r="C574" s="22"/>
      <c r="D574" s="1"/>
      <c r="E574" s="23"/>
      <c r="F574" s="21"/>
      <c r="G574" s="31"/>
    </row>
    <row r="575" spans="3:7" customFormat="1">
      <c r="C575" s="22"/>
      <c r="D575" s="1"/>
      <c r="E575" s="23"/>
      <c r="F575" s="21"/>
      <c r="G575" s="31"/>
    </row>
    <row r="576" spans="3:7" customFormat="1">
      <c r="C576" s="22"/>
      <c r="D576" s="1"/>
      <c r="E576" s="23"/>
      <c r="F576" s="21"/>
      <c r="G576" s="31"/>
    </row>
    <row r="577" spans="3:7" customFormat="1">
      <c r="C577" s="22"/>
      <c r="D577" s="1"/>
      <c r="E577" s="23"/>
      <c r="F577" s="21"/>
      <c r="G577" s="31"/>
    </row>
    <row r="578" spans="3:7" customFormat="1">
      <c r="C578" s="22"/>
      <c r="D578" s="1"/>
      <c r="E578" s="23"/>
      <c r="F578" s="21"/>
      <c r="G578" s="31"/>
    </row>
    <row r="579" spans="3:7" customFormat="1">
      <c r="C579" s="22"/>
      <c r="D579" s="1"/>
      <c r="E579" s="23"/>
      <c r="F579" s="21"/>
      <c r="G579" s="31"/>
    </row>
    <row r="580" spans="3:7" customFormat="1">
      <c r="C580" s="22"/>
      <c r="D580" s="1"/>
      <c r="E580" s="23"/>
      <c r="F580" s="21"/>
      <c r="G580" s="31"/>
    </row>
    <row r="581" spans="3:7" customFormat="1">
      <c r="C581" s="22"/>
      <c r="D581" s="1"/>
      <c r="E581" s="23"/>
      <c r="F581" s="21"/>
      <c r="G581" s="31"/>
    </row>
    <row r="582" spans="3:7" customFormat="1">
      <c r="C582" s="22"/>
      <c r="D582" s="1"/>
      <c r="E582" s="23"/>
      <c r="F582" s="21"/>
      <c r="G582" s="31"/>
    </row>
    <row r="583" spans="3:7" customFormat="1">
      <c r="C583" s="22"/>
      <c r="D583" s="1"/>
      <c r="E583" s="23"/>
      <c r="F583" s="21"/>
      <c r="G583" s="31"/>
    </row>
    <row r="584" spans="3:7" customFormat="1">
      <c r="C584" s="22"/>
      <c r="D584" s="1"/>
      <c r="E584" s="23"/>
      <c r="F584" s="21"/>
      <c r="G584" s="31"/>
    </row>
    <row r="585" spans="3:7" customFormat="1">
      <c r="C585" s="22"/>
      <c r="D585" s="1"/>
      <c r="E585" s="23"/>
      <c r="F585" s="21"/>
      <c r="G585" s="31"/>
    </row>
    <row r="586" spans="3:7" customFormat="1">
      <c r="C586" s="22"/>
      <c r="D586" s="1"/>
      <c r="E586" s="23"/>
      <c r="F586" s="21"/>
      <c r="G586" s="31"/>
    </row>
    <row r="587" spans="3:7" customFormat="1">
      <c r="C587" s="22"/>
      <c r="D587" s="1"/>
      <c r="E587" s="23"/>
      <c r="F587" s="21"/>
      <c r="G587" s="31"/>
    </row>
    <row r="588" spans="3:7" customFormat="1">
      <c r="C588" s="22"/>
      <c r="D588" s="1"/>
      <c r="E588" s="23"/>
      <c r="F588" s="21"/>
      <c r="G588" s="31"/>
    </row>
    <row r="589" spans="3:7" customFormat="1">
      <c r="C589" s="22"/>
      <c r="D589" s="1"/>
      <c r="E589" s="23"/>
      <c r="F589" s="21"/>
      <c r="G589" s="31"/>
    </row>
    <row r="590" spans="3:7" customFormat="1">
      <c r="C590" s="22"/>
      <c r="D590" s="1"/>
      <c r="E590" s="23"/>
      <c r="F590" s="21"/>
      <c r="G590" s="31"/>
    </row>
    <row r="591" spans="3:7" customFormat="1">
      <c r="C591" s="22"/>
      <c r="D591" s="1"/>
      <c r="E591" s="23"/>
      <c r="F591" s="21"/>
      <c r="G591" s="31"/>
    </row>
    <row r="592" spans="3:7" customFormat="1">
      <c r="C592" s="22"/>
      <c r="D592" s="1"/>
      <c r="E592" s="23"/>
      <c r="F592" s="21"/>
      <c r="G592" s="31"/>
    </row>
    <row r="593" spans="3:7" customFormat="1">
      <c r="C593" s="22"/>
      <c r="D593" s="1"/>
      <c r="E593" s="23"/>
      <c r="F593" s="21"/>
      <c r="G593" s="31"/>
    </row>
    <row r="594" spans="3:7" customFormat="1">
      <c r="C594" s="22"/>
      <c r="D594" s="1"/>
      <c r="E594" s="23"/>
      <c r="F594" s="21"/>
      <c r="G594" s="31"/>
    </row>
    <row r="595" spans="3:7" customFormat="1">
      <c r="C595" s="22"/>
      <c r="D595" s="1"/>
      <c r="E595" s="23"/>
      <c r="F595" s="21"/>
      <c r="G595" s="31"/>
    </row>
    <row r="596" spans="3:7" customFormat="1">
      <c r="C596" s="22"/>
      <c r="D596" s="1"/>
      <c r="E596" s="23"/>
      <c r="F596" s="21"/>
      <c r="G596" s="31"/>
    </row>
    <row r="597" spans="3:7" customFormat="1">
      <c r="C597" s="22"/>
      <c r="D597" s="1"/>
      <c r="E597" s="23"/>
      <c r="F597" s="21"/>
      <c r="G597" s="31"/>
    </row>
    <row r="598" spans="3:7" customFormat="1">
      <c r="C598" s="22"/>
      <c r="D598" s="1"/>
      <c r="E598" s="23"/>
      <c r="F598" s="21"/>
      <c r="G598" s="31"/>
    </row>
    <row r="599" spans="3:7" customFormat="1">
      <c r="C599" s="22"/>
      <c r="D599" s="1"/>
      <c r="E599" s="23"/>
      <c r="F599" s="21"/>
      <c r="G599" s="31"/>
    </row>
    <row r="600" spans="3:7" customFormat="1">
      <c r="C600" s="22"/>
      <c r="D600" s="1"/>
      <c r="E600" s="23"/>
      <c r="F600" s="21"/>
      <c r="G600" s="31"/>
    </row>
    <row r="601" spans="3:7" customFormat="1">
      <c r="C601" s="22"/>
      <c r="D601" s="1"/>
      <c r="E601" s="23"/>
      <c r="F601" s="21"/>
      <c r="G601" s="31"/>
    </row>
    <row r="602" spans="3:7" customFormat="1">
      <c r="C602" s="22"/>
      <c r="D602" s="1"/>
      <c r="E602" s="23"/>
      <c r="F602" s="21"/>
      <c r="G602" s="31"/>
    </row>
    <row r="603" spans="3:7" customFormat="1">
      <c r="C603" s="22"/>
      <c r="D603" s="1"/>
      <c r="E603" s="23"/>
      <c r="F603" s="21"/>
      <c r="G603" s="31"/>
    </row>
    <row r="604" spans="3:7" customFormat="1">
      <c r="C604" s="22"/>
      <c r="D604" s="1"/>
      <c r="E604" s="23"/>
      <c r="F604" s="21"/>
      <c r="G604" s="31"/>
    </row>
    <row r="605" spans="3:7" customFormat="1">
      <c r="C605" s="22"/>
      <c r="D605" s="1"/>
      <c r="E605" s="23"/>
      <c r="F605" s="21"/>
      <c r="G605" s="31"/>
    </row>
    <row r="606" spans="3:7" customFormat="1">
      <c r="C606" s="22"/>
      <c r="D606" s="1"/>
      <c r="E606" s="23"/>
      <c r="F606" s="21"/>
      <c r="G606" s="31"/>
    </row>
    <row r="607" spans="3:7" customFormat="1">
      <c r="C607" s="22"/>
      <c r="D607" s="1"/>
      <c r="E607" s="23"/>
      <c r="F607" s="21"/>
      <c r="G607" s="31"/>
    </row>
    <row r="608" spans="3:7" customFormat="1">
      <c r="C608" s="22"/>
      <c r="D608" s="1"/>
      <c r="E608" s="23"/>
      <c r="F608" s="21"/>
      <c r="G608" s="31"/>
    </row>
    <row r="609" spans="3:7" customFormat="1">
      <c r="C609" s="22"/>
      <c r="D609" s="1"/>
      <c r="E609" s="23"/>
      <c r="F609" s="21"/>
      <c r="G609" s="31"/>
    </row>
    <row r="610" spans="3:7" customFormat="1">
      <c r="C610" s="22"/>
      <c r="D610" s="1"/>
      <c r="E610" s="23"/>
      <c r="F610" s="21"/>
      <c r="G610" s="31"/>
    </row>
    <row r="611" spans="3:7" customFormat="1">
      <c r="C611" s="22"/>
      <c r="D611" s="1"/>
      <c r="E611" s="23"/>
      <c r="F611" s="21"/>
      <c r="G611" s="31"/>
    </row>
    <row r="612" spans="3:7" customFormat="1">
      <c r="C612" s="22"/>
      <c r="D612" s="1"/>
      <c r="E612" s="23"/>
      <c r="F612" s="21"/>
      <c r="G612" s="31"/>
    </row>
    <row r="613" spans="3:7" customFormat="1">
      <c r="C613" s="22"/>
      <c r="D613" s="1"/>
      <c r="E613" s="23"/>
      <c r="F613" s="21"/>
      <c r="G613" s="31"/>
    </row>
    <row r="614" spans="3:7" customFormat="1">
      <c r="C614" s="22"/>
      <c r="D614" s="1"/>
      <c r="E614" s="23"/>
      <c r="F614" s="21"/>
      <c r="G614" s="31"/>
    </row>
    <row r="615" spans="3:7" customFormat="1">
      <c r="C615" s="22"/>
      <c r="D615" s="1"/>
      <c r="E615" s="23"/>
      <c r="F615" s="21"/>
      <c r="G615" s="31"/>
    </row>
    <row r="616" spans="3:7" customFormat="1">
      <c r="C616" s="22"/>
      <c r="D616" s="1"/>
      <c r="E616" s="23"/>
      <c r="F616" s="21"/>
      <c r="G616" s="31"/>
    </row>
    <row r="617" spans="3:7" customFormat="1">
      <c r="C617" s="22"/>
      <c r="D617" s="1"/>
      <c r="E617" s="23"/>
      <c r="F617" s="21"/>
      <c r="G617" s="31"/>
    </row>
    <row r="618" spans="3:7" customFormat="1">
      <c r="C618" s="22"/>
      <c r="D618" s="1"/>
      <c r="E618" s="23"/>
      <c r="F618" s="21"/>
      <c r="G618" s="31"/>
    </row>
    <row r="619" spans="3:7" customFormat="1">
      <c r="C619" s="22"/>
      <c r="D619" s="1"/>
      <c r="E619" s="23"/>
      <c r="F619" s="21"/>
      <c r="G619" s="31"/>
    </row>
    <row r="620" spans="3:7" customFormat="1">
      <c r="C620" s="22"/>
      <c r="D620" s="1"/>
      <c r="E620" s="23"/>
      <c r="F620" s="21"/>
      <c r="G620" s="31"/>
    </row>
    <row r="621" spans="3:7" customFormat="1">
      <c r="C621" s="22"/>
      <c r="D621" s="1"/>
      <c r="E621" s="23"/>
      <c r="F621" s="21"/>
      <c r="G621" s="31"/>
    </row>
    <row r="622" spans="3:7" customFormat="1">
      <c r="C622" s="22"/>
      <c r="D622" s="1"/>
      <c r="E622" s="23"/>
      <c r="F622" s="21"/>
      <c r="G622" s="31"/>
    </row>
    <row r="623" spans="3:7" customFormat="1">
      <c r="C623" s="22"/>
      <c r="D623" s="1"/>
      <c r="E623" s="23"/>
      <c r="F623" s="21"/>
      <c r="G623" s="31"/>
    </row>
    <row r="624" spans="3:7" customFormat="1">
      <c r="C624" s="22"/>
      <c r="D624" s="1"/>
      <c r="E624" s="23"/>
      <c r="F624" s="21"/>
      <c r="G624" s="31"/>
    </row>
    <row r="625" spans="3:7" customFormat="1">
      <c r="C625" s="22"/>
      <c r="D625" s="1"/>
      <c r="E625" s="23"/>
      <c r="F625" s="21"/>
      <c r="G625" s="31"/>
    </row>
    <row r="626" spans="3:7" customFormat="1">
      <c r="C626" s="22"/>
      <c r="D626" s="1"/>
      <c r="E626" s="23"/>
      <c r="F626" s="21"/>
      <c r="G626" s="31"/>
    </row>
    <row r="627" spans="3:7" customFormat="1">
      <c r="C627" s="22"/>
      <c r="D627" s="1"/>
      <c r="E627" s="23"/>
      <c r="F627" s="21"/>
      <c r="G627" s="31"/>
    </row>
    <row r="628" spans="3:7" customFormat="1">
      <c r="C628" s="22"/>
      <c r="D628" s="1"/>
      <c r="E628" s="23"/>
      <c r="F628" s="21"/>
      <c r="G628" s="31"/>
    </row>
    <row r="629" spans="3:7" customFormat="1">
      <c r="C629" s="22"/>
      <c r="D629" s="1"/>
      <c r="E629" s="23"/>
      <c r="F629" s="21"/>
      <c r="G629" s="31"/>
    </row>
    <row r="630" spans="3:7" customFormat="1">
      <c r="C630" s="22"/>
      <c r="D630" s="1"/>
      <c r="E630" s="23"/>
      <c r="F630" s="21"/>
      <c r="G630" s="31"/>
    </row>
    <row r="631" spans="3:7" customFormat="1">
      <c r="C631" s="22"/>
      <c r="D631" s="1"/>
      <c r="E631" s="23"/>
      <c r="F631" s="21"/>
      <c r="G631" s="31"/>
    </row>
    <row r="632" spans="3:7" customFormat="1">
      <c r="C632" s="22"/>
      <c r="D632" s="1"/>
      <c r="E632" s="23"/>
      <c r="F632" s="21"/>
      <c r="G632" s="31"/>
    </row>
    <row r="633" spans="3:7" customFormat="1">
      <c r="C633" s="22"/>
      <c r="D633" s="1"/>
      <c r="E633" s="23"/>
      <c r="F633" s="21"/>
      <c r="G633" s="31"/>
    </row>
    <row r="634" spans="3:7" customFormat="1">
      <c r="C634" s="22"/>
      <c r="D634" s="1"/>
      <c r="E634" s="23"/>
      <c r="F634" s="21"/>
      <c r="G634" s="31"/>
    </row>
    <row r="635" spans="3:7" customFormat="1">
      <c r="C635" s="22"/>
      <c r="D635" s="1"/>
      <c r="E635" s="23"/>
      <c r="F635" s="21"/>
      <c r="G635" s="31"/>
    </row>
    <row r="636" spans="3:7" customFormat="1">
      <c r="C636" s="22"/>
      <c r="D636" s="1"/>
      <c r="E636" s="23"/>
      <c r="F636" s="21"/>
      <c r="G636" s="31"/>
    </row>
    <row r="637" spans="3:7" customFormat="1">
      <c r="C637" s="22"/>
      <c r="D637" s="1"/>
      <c r="E637" s="23"/>
      <c r="F637" s="21"/>
      <c r="G637" s="31"/>
    </row>
    <row r="638" spans="3:7" customFormat="1">
      <c r="C638" s="22"/>
      <c r="D638" s="1"/>
      <c r="E638" s="23"/>
      <c r="F638" s="21"/>
      <c r="G638" s="31"/>
    </row>
    <row r="639" spans="3:7" customFormat="1">
      <c r="C639" s="22"/>
      <c r="D639" s="1"/>
      <c r="E639" s="23"/>
      <c r="F639" s="21"/>
      <c r="G639" s="31"/>
    </row>
    <row r="640" spans="3:7" customFormat="1">
      <c r="C640" s="22"/>
      <c r="D640" s="1"/>
      <c r="E640" s="23"/>
      <c r="F640" s="21"/>
      <c r="G640" s="31"/>
    </row>
    <row r="641" spans="3:7" customFormat="1">
      <c r="C641" s="22"/>
      <c r="D641" s="1"/>
      <c r="E641" s="23"/>
      <c r="F641" s="21"/>
      <c r="G641" s="31"/>
    </row>
    <row r="642" spans="3:7" customFormat="1">
      <c r="C642" s="22"/>
      <c r="D642" s="1"/>
      <c r="E642" s="23"/>
      <c r="F642" s="21"/>
      <c r="G642" s="31"/>
    </row>
    <row r="643" spans="3:7" customFormat="1">
      <c r="C643" s="22"/>
      <c r="D643" s="1"/>
      <c r="E643" s="23"/>
      <c r="F643" s="21"/>
      <c r="G643" s="31"/>
    </row>
    <row r="644" spans="3:7" customFormat="1">
      <c r="C644" s="22"/>
      <c r="D644" s="1"/>
      <c r="E644" s="23"/>
      <c r="F644" s="21"/>
      <c r="G644" s="31"/>
    </row>
    <row r="645" spans="3:7" customFormat="1">
      <c r="C645" s="22"/>
      <c r="D645" s="1"/>
      <c r="E645" s="23"/>
      <c r="F645" s="21"/>
      <c r="G645" s="31"/>
    </row>
    <row r="646" spans="3:7" customFormat="1">
      <c r="C646" s="22"/>
      <c r="D646" s="1"/>
      <c r="E646" s="23"/>
      <c r="F646" s="21"/>
      <c r="G646" s="31"/>
    </row>
    <row r="647" spans="3:7" customFormat="1">
      <c r="C647" s="22"/>
      <c r="D647" s="1"/>
      <c r="E647" s="23"/>
      <c r="F647" s="21"/>
      <c r="G647" s="31"/>
    </row>
    <row r="648" spans="3:7" customFormat="1">
      <c r="C648" s="22"/>
      <c r="D648" s="1"/>
      <c r="E648" s="23"/>
      <c r="F648" s="21"/>
      <c r="G648" s="31"/>
    </row>
    <row r="649" spans="3:7" customFormat="1">
      <c r="C649" s="22"/>
      <c r="D649" s="1"/>
      <c r="E649" s="23"/>
      <c r="F649" s="21"/>
      <c r="G649" s="31"/>
    </row>
    <row r="650" spans="3:7" customFormat="1">
      <c r="C650" s="22"/>
      <c r="D650" s="1"/>
      <c r="E650" s="23"/>
      <c r="F650" s="21"/>
      <c r="G650" s="31"/>
    </row>
    <row r="651" spans="3:7" customFormat="1">
      <c r="C651" s="22"/>
      <c r="D651" s="1"/>
      <c r="E651" s="23"/>
      <c r="F651" s="21"/>
      <c r="G651" s="31"/>
    </row>
    <row r="652" spans="3:7" customFormat="1">
      <c r="C652" s="22"/>
      <c r="D652" s="1"/>
      <c r="E652" s="23"/>
      <c r="F652" s="21"/>
      <c r="G652" s="31"/>
    </row>
    <row r="653" spans="3:7" customFormat="1">
      <c r="C653" s="22"/>
      <c r="D653" s="1"/>
      <c r="E653" s="23"/>
      <c r="F653" s="21"/>
      <c r="G653" s="31"/>
    </row>
    <row r="654" spans="3:7" customFormat="1">
      <c r="C654" s="22"/>
      <c r="D654" s="1"/>
      <c r="E654" s="23"/>
      <c r="F654" s="21"/>
      <c r="G654" s="31"/>
    </row>
    <row r="655" spans="3:7" customFormat="1">
      <c r="C655" s="22"/>
      <c r="D655" s="1"/>
      <c r="E655" s="23"/>
      <c r="F655" s="21"/>
      <c r="G655" s="31"/>
    </row>
    <row r="656" spans="3:7" customFormat="1">
      <c r="C656" s="22"/>
      <c r="D656" s="1"/>
      <c r="E656" s="23"/>
      <c r="F656" s="21"/>
      <c r="G656" s="31"/>
    </row>
    <row r="657" spans="3:7" customFormat="1">
      <c r="C657" s="22"/>
      <c r="D657" s="1"/>
      <c r="E657" s="23"/>
      <c r="F657" s="21"/>
      <c r="G657" s="31"/>
    </row>
    <row r="658" spans="3:7" customFormat="1">
      <c r="C658" s="22"/>
      <c r="D658" s="1"/>
      <c r="E658" s="23"/>
      <c r="F658" s="21"/>
      <c r="G658" s="31"/>
    </row>
    <row r="659" spans="3:7" customFormat="1">
      <c r="C659" s="22"/>
      <c r="D659" s="1"/>
      <c r="E659" s="23"/>
      <c r="F659" s="21"/>
      <c r="G659" s="31"/>
    </row>
    <row r="660" spans="3:7" customFormat="1">
      <c r="C660" s="22"/>
      <c r="D660" s="1"/>
      <c r="E660" s="23"/>
      <c r="F660" s="21"/>
      <c r="G660" s="31"/>
    </row>
    <row r="661" spans="3:7" customFormat="1">
      <c r="C661" s="22"/>
      <c r="D661" s="1"/>
      <c r="E661" s="23"/>
      <c r="F661" s="21"/>
      <c r="G661" s="31"/>
    </row>
    <row r="662" spans="3:7" customFormat="1">
      <c r="C662" s="22"/>
      <c r="D662" s="1"/>
      <c r="E662" s="23"/>
      <c r="F662" s="21"/>
      <c r="G662" s="31"/>
    </row>
    <row r="663" spans="3:7" customFormat="1">
      <c r="C663" s="22"/>
      <c r="D663" s="1"/>
      <c r="E663" s="23"/>
      <c r="F663" s="21"/>
      <c r="G663" s="31"/>
    </row>
    <row r="664" spans="3:7" customFormat="1">
      <c r="C664" s="22"/>
      <c r="D664" s="1"/>
      <c r="E664" s="23"/>
      <c r="F664" s="21"/>
      <c r="G664" s="31"/>
    </row>
    <row r="665" spans="3:7" customFormat="1">
      <c r="C665" s="22"/>
      <c r="D665" s="1"/>
      <c r="E665" s="23"/>
      <c r="F665" s="21"/>
      <c r="G665" s="31"/>
    </row>
    <row r="666" spans="3:7" customFormat="1">
      <c r="C666" s="22"/>
      <c r="D666" s="1"/>
      <c r="E666" s="23"/>
      <c r="F666" s="21"/>
      <c r="G666" s="31"/>
    </row>
    <row r="667" spans="3:7" customFormat="1">
      <c r="C667" s="22"/>
      <c r="D667" s="1"/>
      <c r="E667" s="23"/>
      <c r="F667" s="21"/>
      <c r="G667" s="31"/>
    </row>
    <row r="668" spans="3:7" customFormat="1">
      <c r="C668" s="22"/>
      <c r="D668" s="1"/>
      <c r="E668" s="23"/>
      <c r="F668" s="21"/>
      <c r="G668" s="31"/>
    </row>
    <row r="669" spans="3:7" customFormat="1">
      <c r="C669" s="22"/>
      <c r="D669" s="1"/>
      <c r="E669" s="23"/>
      <c r="F669" s="21"/>
      <c r="G669" s="31"/>
    </row>
    <row r="670" spans="3:7" customFormat="1">
      <c r="C670" s="22"/>
      <c r="D670" s="1"/>
      <c r="E670" s="23"/>
      <c r="F670" s="21"/>
      <c r="G670" s="31"/>
    </row>
    <row r="671" spans="3:7" customFormat="1">
      <c r="C671" s="22"/>
      <c r="D671" s="1"/>
      <c r="E671" s="23"/>
      <c r="F671" s="21"/>
      <c r="G671" s="31"/>
    </row>
    <row r="672" spans="3:7" customFormat="1">
      <c r="C672" s="22"/>
      <c r="D672" s="1"/>
      <c r="E672" s="23"/>
      <c r="F672" s="21"/>
      <c r="G672" s="31"/>
    </row>
    <row r="673" spans="3:7" customFormat="1">
      <c r="C673" s="22"/>
      <c r="D673" s="1"/>
      <c r="E673" s="23"/>
      <c r="F673" s="21"/>
      <c r="G673" s="31"/>
    </row>
    <row r="674" spans="3:7" customFormat="1">
      <c r="C674" s="22"/>
      <c r="D674" s="1"/>
      <c r="E674" s="23"/>
      <c r="F674" s="21"/>
      <c r="G674" s="31"/>
    </row>
    <row r="675" spans="3:7" customFormat="1">
      <c r="C675" s="22"/>
      <c r="D675" s="1"/>
      <c r="E675" s="23"/>
      <c r="F675" s="21"/>
      <c r="G675" s="31"/>
    </row>
    <row r="676" spans="3:7" customFormat="1">
      <c r="C676" s="22"/>
      <c r="D676" s="1"/>
      <c r="E676" s="23"/>
      <c r="F676" s="21"/>
      <c r="G676" s="31"/>
    </row>
    <row r="677" spans="3:7" customFormat="1">
      <c r="C677" s="22"/>
      <c r="D677" s="1"/>
      <c r="E677" s="23"/>
      <c r="F677" s="21"/>
      <c r="G677" s="31"/>
    </row>
    <row r="678" spans="3:7" customFormat="1">
      <c r="C678" s="22"/>
      <c r="D678" s="1"/>
      <c r="E678" s="23"/>
      <c r="F678" s="21"/>
      <c r="G678" s="31"/>
    </row>
    <row r="679" spans="3:7" customFormat="1">
      <c r="C679" s="22"/>
      <c r="D679" s="1"/>
      <c r="E679" s="23"/>
      <c r="F679" s="21"/>
      <c r="G679" s="31"/>
    </row>
    <row r="680" spans="3:7" customFormat="1">
      <c r="C680" s="22"/>
      <c r="D680" s="1"/>
      <c r="E680" s="23"/>
      <c r="F680" s="21"/>
      <c r="G680" s="31"/>
    </row>
    <row r="681" spans="3:7" customFormat="1">
      <c r="C681" s="22"/>
      <c r="D681" s="1"/>
      <c r="E681" s="23"/>
      <c r="F681" s="21"/>
      <c r="G681" s="31"/>
    </row>
    <row r="682" spans="3:7" customFormat="1">
      <c r="C682" s="22"/>
      <c r="D682" s="1"/>
      <c r="E682" s="23"/>
      <c r="F682" s="21"/>
      <c r="G682" s="31"/>
    </row>
    <row r="683" spans="3:7" customFormat="1">
      <c r="C683" s="22"/>
      <c r="D683" s="1"/>
      <c r="E683" s="23"/>
      <c r="F683" s="21"/>
      <c r="G683" s="31"/>
    </row>
    <row r="684" spans="3:7" customFormat="1">
      <c r="C684" s="22"/>
      <c r="D684" s="1"/>
      <c r="E684" s="23"/>
      <c r="F684" s="21"/>
      <c r="G684" s="31"/>
    </row>
    <row r="685" spans="3:7" customFormat="1">
      <c r="C685" s="22"/>
      <c r="D685" s="1"/>
      <c r="E685" s="23"/>
      <c r="F685" s="21"/>
      <c r="G685" s="31"/>
    </row>
    <row r="686" spans="3:7" customFormat="1">
      <c r="C686" s="22"/>
      <c r="D686" s="1"/>
      <c r="E686" s="23"/>
      <c r="F686" s="21"/>
      <c r="G686" s="31"/>
    </row>
    <row r="687" spans="3:7" customFormat="1">
      <c r="C687" s="22"/>
      <c r="D687" s="1"/>
      <c r="E687" s="23"/>
      <c r="F687" s="21"/>
      <c r="G687" s="31"/>
    </row>
    <row r="688" spans="3:7" customFormat="1">
      <c r="C688" s="22"/>
      <c r="D688" s="1"/>
      <c r="E688" s="23"/>
      <c r="F688" s="21"/>
      <c r="G688" s="31"/>
    </row>
    <row r="689" spans="3:7" customFormat="1">
      <c r="C689" s="22"/>
      <c r="D689" s="1"/>
      <c r="E689" s="23"/>
      <c r="F689" s="21"/>
      <c r="G689" s="31"/>
    </row>
    <row r="690" spans="3:7" customFormat="1">
      <c r="C690" s="22"/>
      <c r="D690" s="1"/>
      <c r="E690" s="23"/>
      <c r="F690" s="21"/>
      <c r="G690" s="31"/>
    </row>
    <row r="691" spans="3:7" customFormat="1">
      <c r="C691" s="22"/>
      <c r="D691" s="1"/>
      <c r="E691" s="23"/>
      <c r="F691" s="21"/>
      <c r="G691" s="31"/>
    </row>
    <row r="692" spans="3:7" customFormat="1">
      <c r="C692" s="22"/>
      <c r="D692" s="1"/>
      <c r="E692" s="23"/>
      <c r="F692" s="21"/>
      <c r="G692" s="31"/>
    </row>
    <row r="693" spans="3:7" customFormat="1">
      <c r="C693" s="22"/>
      <c r="D693" s="1"/>
      <c r="E693" s="23"/>
      <c r="F693" s="21"/>
      <c r="G693" s="31"/>
    </row>
    <row r="694" spans="3:7" customFormat="1">
      <c r="C694" s="22"/>
      <c r="D694" s="1"/>
      <c r="E694" s="23"/>
      <c r="F694" s="21"/>
      <c r="G694" s="31"/>
    </row>
    <row r="695" spans="3:7" customFormat="1">
      <c r="C695" s="22"/>
      <c r="D695" s="1"/>
      <c r="E695" s="23"/>
      <c r="F695" s="21"/>
      <c r="G695" s="31"/>
    </row>
    <row r="696" spans="3:7" customFormat="1">
      <c r="C696" s="22"/>
      <c r="D696" s="1"/>
      <c r="E696" s="23"/>
      <c r="F696" s="21"/>
      <c r="G696" s="31"/>
    </row>
    <row r="697" spans="3:7" customFormat="1">
      <c r="C697" s="22"/>
      <c r="D697" s="1"/>
      <c r="E697" s="23"/>
      <c r="F697" s="21"/>
      <c r="G697" s="31"/>
    </row>
    <row r="698" spans="3:7" customFormat="1">
      <c r="C698" s="22"/>
      <c r="D698" s="1"/>
      <c r="E698" s="23"/>
      <c r="F698" s="21"/>
      <c r="G698" s="31"/>
    </row>
    <row r="699" spans="3:7" customFormat="1">
      <c r="C699" s="22"/>
      <c r="D699" s="1"/>
      <c r="E699" s="23"/>
      <c r="F699" s="21"/>
      <c r="G699" s="31"/>
    </row>
    <row r="700" spans="3:7" customFormat="1">
      <c r="C700" s="22"/>
      <c r="D700" s="1"/>
      <c r="E700" s="23"/>
      <c r="F700" s="21"/>
      <c r="G700" s="31"/>
    </row>
    <row r="701" spans="3:7" customFormat="1">
      <c r="C701" s="22"/>
      <c r="D701" s="1"/>
      <c r="E701" s="23"/>
      <c r="F701" s="21"/>
      <c r="G701" s="31"/>
    </row>
    <row r="702" spans="3:7" customFormat="1">
      <c r="C702" s="22"/>
      <c r="D702" s="1"/>
      <c r="E702" s="23"/>
      <c r="F702" s="21"/>
      <c r="G702" s="31"/>
    </row>
    <row r="703" spans="3:7" customFormat="1">
      <c r="C703" s="22"/>
      <c r="D703" s="1"/>
      <c r="E703" s="23"/>
      <c r="F703" s="21"/>
      <c r="G703" s="31"/>
    </row>
    <row r="704" spans="3:7" customFormat="1">
      <c r="C704" s="22"/>
      <c r="D704" s="1"/>
      <c r="E704" s="23"/>
      <c r="F704" s="21"/>
      <c r="G704" s="31"/>
    </row>
    <row r="705" spans="3:7" customFormat="1">
      <c r="C705" s="22"/>
      <c r="D705" s="1"/>
      <c r="E705" s="23"/>
      <c r="F705" s="21"/>
      <c r="G705" s="31"/>
    </row>
    <row r="706" spans="3:7" customFormat="1">
      <c r="C706" s="22"/>
      <c r="D706" s="1"/>
      <c r="E706" s="23"/>
      <c r="F706" s="21"/>
      <c r="G706" s="31"/>
    </row>
    <row r="707" spans="3:7" customFormat="1">
      <c r="C707" s="22"/>
      <c r="D707" s="1"/>
      <c r="E707" s="23"/>
      <c r="F707" s="21"/>
      <c r="G707" s="31"/>
    </row>
    <row r="708" spans="3:7" customFormat="1">
      <c r="C708" s="22"/>
      <c r="D708" s="1"/>
      <c r="E708" s="23"/>
      <c r="F708" s="21"/>
      <c r="G708" s="31"/>
    </row>
    <row r="709" spans="3:7" customFormat="1">
      <c r="C709" s="22"/>
      <c r="D709" s="1"/>
      <c r="E709" s="23"/>
      <c r="F709" s="21"/>
      <c r="G709" s="31"/>
    </row>
    <row r="710" spans="3:7" customFormat="1">
      <c r="C710" s="22"/>
      <c r="D710" s="1"/>
      <c r="E710" s="23"/>
      <c r="F710" s="21"/>
      <c r="G710" s="31"/>
    </row>
    <row r="711" spans="3:7" customFormat="1">
      <c r="C711" s="22"/>
      <c r="D711" s="1"/>
      <c r="E711" s="23"/>
      <c r="F711" s="21"/>
      <c r="G711" s="31"/>
    </row>
    <row r="712" spans="3:7" customFormat="1">
      <c r="C712" s="22"/>
      <c r="D712" s="1"/>
      <c r="E712" s="23"/>
      <c r="F712" s="21"/>
      <c r="G712" s="31"/>
    </row>
    <row r="713" spans="3:7" customFormat="1">
      <c r="C713" s="22"/>
      <c r="D713" s="1"/>
      <c r="E713" s="23"/>
      <c r="F713" s="21"/>
      <c r="G713" s="31"/>
    </row>
    <row r="714" spans="3:7" customFormat="1">
      <c r="C714" s="22"/>
      <c r="D714" s="1"/>
      <c r="E714" s="23"/>
      <c r="F714" s="21"/>
      <c r="G714" s="31"/>
    </row>
    <row r="715" spans="3:7" customFormat="1">
      <c r="C715" s="22"/>
      <c r="D715" s="1"/>
      <c r="E715" s="23"/>
      <c r="F715" s="21"/>
      <c r="G715" s="31"/>
    </row>
    <row r="716" spans="3:7" customFormat="1">
      <c r="C716" s="22"/>
      <c r="D716" s="1"/>
      <c r="E716" s="23"/>
      <c r="F716" s="21"/>
      <c r="G716" s="31"/>
    </row>
    <row r="717" spans="3:7" customFormat="1">
      <c r="C717" s="22"/>
      <c r="D717" s="1"/>
      <c r="E717" s="23"/>
      <c r="F717" s="21"/>
      <c r="G717" s="31"/>
    </row>
    <row r="718" spans="3:7" customFormat="1">
      <c r="C718" s="22"/>
      <c r="D718" s="1"/>
      <c r="E718" s="23"/>
      <c r="F718" s="21"/>
      <c r="G718" s="31"/>
    </row>
    <row r="719" spans="3:7" customFormat="1">
      <c r="C719" s="22"/>
      <c r="D719" s="1"/>
      <c r="E719" s="23"/>
      <c r="F719" s="21"/>
      <c r="G719" s="31"/>
    </row>
    <row r="720" spans="3:7" customFormat="1">
      <c r="C720" s="22"/>
      <c r="D720" s="1"/>
      <c r="E720" s="23"/>
      <c r="F720" s="21"/>
      <c r="G720" s="31"/>
    </row>
    <row r="721" spans="3:7" customFormat="1">
      <c r="C721" s="22"/>
      <c r="D721" s="1"/>
      <c r="E721" s="23"/>
      <c r="F721" s="21"/>
      <c r="G721" s="31"/>
    </row>
    <row r="722" spans="3:7" customFormat="1">
      <c r="C722" s="22"/>
      <c r="D722" s="1"/>
      <c r="E722" s="23"/>
      <c r="F722" s="21"/>
      <c r="G722" s="31"/>
    </row>
    <row r="723" spans="3:7" customFormat="1">
      <c r="C723" s="22"/>
      <c r="D723" s="1"/>
      <c r="E723" s="23"/>
      <c r="F723" s="21"/>
      <c r="G723" s="31"/>
    </row>
    <row r="724" spans="3:7" customFormat="1">
      <c r="C724" s="22"/>
      <c r="D724" s="1"/>
      <c r="E724" s="23"/>
      <c r="F724" s="21"/>
      <c r="G724" s="31"/>
    </row>
    <row r="725" spans="3:7" customFormat="1">
      <c r="C725" s="22"/>
      <c r="D725" s="1"/>
      <c r="E725" s="23"/>
      <c r="F725" s="21"/>
      <c r="G725" s="31"/>
    </row>
    <row r="726" spans="3:7" customFormat="1">
      <c r="C726" s="22"/>
      <c r="D726" s="1"/>
      <c r="E726" s="23"/>
      <c r="F726" s="21"/>
      <c r="G726" s="31"/>
    </row>
    <row r="727" spans="3:7" customFormat="1">
      <c r="C727" s="22"/>
      <c r="D727" s="1"/>
      <c r="E727" s="23"/>
      <c r="F727" s="21"/>
      <c r="G727" s="31"/>
    </row>
    <row r="728" spans="3:7" customFormat="1">
      <c r="C728" s="22"/>
      <c r="D728" s="1"/>
      <c r="E728" s="23"/>
      <c r="F728" s="21"/>
      <c r="G728" s="31"/>
    </row>
    <row r="729" spans="3:7" customFormat="1">
      <c r="C729" s="22"/>
      <c r="D729" s="1"/>
      <c r="E729" s="23"/>
      <c r="F729" s="21"/>
      <c r="G729" s="31"/>
    </row>
    <row r="730" spans="3:7" customFormat="1">
      <c r="C730" s="22"/>
      <c r="D730" s="1"/>
      <c r="E730" s="23"/>
      <c r="F730" s="21"/>
      <c r="G730" s="31"/>
    </row>
    <row r="731" spans="3:7" customFormat="1">
      <c r="C731" s="22"/>
      <c r="D731" s="1"/>
      <c r="E731" s="23"/>
      <c r="F731" s="21"/>
      <c r="G731" s="31"/>
    </row>
    <row r="732" spans="3:7" customFormat="1">
      <c r="C732" s="22"/>
      <c r="D732" s="1"/>
      <c r="E732" s="23"/>
      <c r="F732" s="21"/>
      <c r="G732" s="31"/>
    </row>
    <row r="733" spans="3:7" customFormat="1">
      <c r="C733" s="22"/>
      <c r="D733" s="1"/>
      <c r="E733" s="23"/>
      <c r="F733" s="21"/>
      <c r="G733" s="31"/>
    </row>
    <row r="734" spans="3:7" customFormat="1">
      <c r="C734" s="22"/>
      <c r="D734" s="1"/>
      <c r="E734" s="23"/>
      <c r="F734" s="21"/>
      <c r="G734" s="31"/>
    </row>
    <row r="735" spans="3:7" customFormat="1">
      <c r="C735" s="22"/>
      <c r="D735" s="1"/>
      <c r="E735" s="23"/>
      <c r="F735" s="21"/>
      <c r="G735" s="31"/>
    </row>
    <row r="736" spans="3:7" customFormat="1">
      <c r="C736" s="22"/>
      <c r="D736" s="1"/>
      <c r="E736" s="23"/>
      <c r="F736" s="21"/>
      <c r="G736" s="31"/>
    </row>
    <row r="737" spans="3:7" customFormat="1">
      <c r="C737" s="22"/>
      <c r="D737" s="1"/>
      <c r="E737" s="23"/>
      <c r="F737" s="21"/>
      <c r="G737" s="31"/>
    </row>
    <row r="738" spans="3:7" customFormat="1">
      <c r="C738" s="22"/>
      <c r="D738" s="1"/>
      <c r="E738" s="23"/>
      <c r="F738" s="21"/>
      <c r="G738" s="31"/>
    </row>
    <row r="739" spans="3:7" customFormat="1">
      <c r="C739" s="22"/>
      <c r="D739" s="1"/>
      <c r="E739" s="23"/>
      <c r="F739" s="21"/>
      <c r="G739" s="31"/>
    </row>
    <row r="740" spans="3:7" customFormat="1">
      <c r="C740" s="22"/>
      <c r="D740" s="1"/>
      <c r="E740" s="23"/>
      <c r="F740" s="21"/>
      <c r="G740" s="31"/>
    </row>
    <row r="741" spans="3:7" customFormat="1">
      <c r="C741" s="22"/>
      <c r="D741" s="1"/>
      <c r="E741" s="23"/>
      <c r="F741" s="21"/>
      <c r="G741" s="31"/>
    </row>
    <row r="742" spans="3:7" customFormat="1">
      <c r="C742" s="22"/>
      <c r="D742" s="1"/>
      <c r="E742" s="23"/>
      <c r="F742" s="21"/>
      <c r="G742" s="31"/>
    </row>
    <row r="743" spans="3:7" customFormat="1">
      <c r="C743" s="22"/>
      <c r="D743" s="1"/>
      <c r="E743" s="23"/>
      <c r="F743" s="21"/>
      <c r="G743" s="31"/>
    </row>
    <row r="744" spans="3:7" customFormat="1">
      <c r="C744" s="22"/>
      <c r="D744" s="1"/>
      <c r="E744" s="23"/>
      <c r="F744" s="21"/>
      <c r="G744" s="31"/>
    </row>
    <row r="745" spans="3:7" customFormat="1">
      <c r="C745" s="22"/>
      <c r="D745" s="1"/>
      <c r="E745" s="23"/>
      <c r="F745" s="21"/>
      <c r="G745" s="31"/>
    </row>
    <row r="746" spans="3:7" customFormat="1">
      <c r="C746" s="22"/>
      <c r="D746" s="1"/>
      <c r="E746" s="23"/>
      <c r="F746" s="21"/>
      <c r="G746" s="31"/>
    </row>
    <row r="747" spans="3:7" customFormat="1">
      <c r="C747" s="22"/>
      <c r="D747" s="1"/>
      <c r="E747" s="23"/>
      <c r="F747" s="21"/>
      <c r="G747" s="31"/>
    </row>
    <row r="748" spans="3:7" customFormat="1">
      <c r="C748" s="22"/>
      <c r="D748" s="1"/>
      <c r="E748" s="23"/>
      <c r="F748" s="21"/>
      <c r="G748" s="31"/>
    </row>
    <row r="749" spans="3:7" customFormat="1">
      <c r="C749" s="22"/>
      <c r="D749" s="1"/>
      <c r="E749" s="23"/>
      <c r="F749" s="21"/>
      <c r="G749" s="31"/>
    </row>
    <row r="750" spans="3:7" customFormat="1">
      <c r="C750" s="22"/>
      <c r="D750" s="1"/>
      <c r="E750" s="23"/>
      <c r="F750" s="21"/>
      <c r="G750" s="31"/>
    </row>
    <row r="751" spans="3:7" customFormat="1">
      <c r="C751" s="22"/>
      <c r="D751" s="1"/>
      <c r="E751" s="23"/>
      <c r="F751" s="21"/>
      <c r="G751" s="31"/>
    </row>
    <row r="752" spans="3:7" customFormat="1">
      <c r="C752" s="22"/>
      <c r="D752" s="1"/>
      <c r="E752" s="23"/>
      <c r="F752" s="21"/>
      <c r="G752" s="31"/>
    </row>
    <row r="753" spans="3:7" customFormat="1">
      <c r="C753" s="22"/>
      <c r="D753" s="1"/>
      <c r="E753" s="23"/>
      <c r="F753" s="21"/>
      <c r="G753" s="31"/>
    </row>
    <row r="754" spans="3:7" customFormat="1">
      <c r="C754" s="22"/>
      <c r="D754" s="1"/>
      <c r="E754" s="23"/>
      <c r="F754" s="21"/>
      <c r="G754" s="31"/>
    </row>
    <row r="755" spans="3:7" customFormat="1">
      <c r="C755" s="22"/>
      <c r="D755" s="1"/>
      <c r="E755" s="23"/>
      <c r="F755" s="21"/>
      <c r="G755" s="31"/>
    </row>
    <row r="756" spans="3:7" customFormat="1">
      <c r="C756" s="22"/>
      <c r="D756" s="1"/>
      <c r="E756" s="23"/>
      <c r="F756" s="21"/>
      <c r="G756" s="31"/>
    </row>
    <row r="757" spans="3:7" customFormat="1">
      <c r="C757" s="22"/>
      <c r="D757" s="1"/>
      <c r="E757" s="23"/>
      <c r="F757" s="21"/>
      <c r="G757" s="31"/>
    </row>
    <row r="758" spans="3:7" customFormat="1">
      <c r="C758" s="22"/>
      <c r="D758" s="1"/>
      <c r="E758" s="23"/>
      <c r="F758" s="21"/>
      <c r="G758" s="31"/>
    </row>
    <row r="759" spans="3:7" customFormat="1">
      <c r="C759" s="22"/>
      <c r="D759" s="1"/>
      <c r="E759" s="23"/>
      <c r="F759" s="21"/>
      <c r="G759" s="31"/>
    </row>
    <row r="760" spans="3:7" customFormat="1">
      <c r="C760" s="22"/>
      <c r="D760" s="1"/>
      <c r="E760" s="23"/>
      <c r="F760" s="21"/>
      <c r="G760" s="31"/>
    </row>
    <row r="761" spans="3:7" customFormat="1">
      <c r="C761" s="22"/>
      <c r="D761" s="1"/>
      <c r="E761" s="23"/>
      <c r="F761" s="21"/>
      <c r="G761" s="31"/>
    </row>
    <row r="762" spans="3:7" customFormat="1">
      <c r="C762" s="22"/>
      <c r="D762" s="1"/>
      <c r="E762" s="23"/>
      <c r="F762" s="21"/>
      <c r="G762" s="31"/>
    </row>
    <row r="763" spans="3:7" customFormat="1">
      <c r="C763" s="22"/>
      <c r="D763" s="1"/>
      <c r="E763" s="23"/>
      <c r="F763" s="21"/>
      <c r="G763" s="31"/>
    </row>
    <row r="764" spans="3:7" customFormat="1">
      <c r="C764" s="22"/>
      <c r="D764" s="1"/>
      <c r="E764" s="23"/>
      <c r="F764" s="21"/>
      <c r="G764" s="31"/>
    </row>
    <row r="765" spans="3:7" customFormat="1">
      <c r="C765" s="22"/>
      <c r="D765" s="1"/>
      <c r="E765" s="23"/>
      <c r="F765" s="21"/>
      <c r="G765" s="31"/>
    </row>
    <row r="766" spans="3:7" customFormat="1">
      <c r="C766" s="22"/>
      <c r="D766" s="1"/>
      <c r="E766" s="23"/>
      <c r="F766" s="21"/>
      <c r="G766" s="31"/>
    </row>
    <row r="767" spans="3:7" customFormat="1">
      <c r="C767" s="22"/>
      <c r="D767" s="1"/>
      <c r="E767" s="23"/>
      <c r="F767" s="21"/>
      <c r="G767" s="31"/>
    </row>
    <row r="768" spans="3:7" customFormat="1">
      <c r="C768" s="22"/>
      <c r="D768" s="1"/>
      <c r="E768" s="23"/>
      <c r="F768" s="21"/>
      <c r="G768" s="31"/>
    </row>
    <row r="769" spans="3:7" customFormat="1">
      <c r="C769" s="22"/>
      <c r="D769" s="1"/>
      <c r="E769" s="23"/>
      <c r="F769" s="21"/>
      <c r="G769" s="31"/>
    </row>
    <row r="770" spans="3:7" customFormat="1">
      <c r="C770" s="22"/>
      <c r="D770" s="1"/>
      <c r="E770" s="23"/>
      <c r="F770" s="21"/>
      <c r="G770" s="31"/>
    </row>
    <row r="771" spans="3:7" customFormat="1">
      <c r="C771" s="22"/>
      <c r="D771" s="1"/>
      <c r="E771" s="23"/>
      <c r="F771" s="21"/>
      <c r="G771" s="31"/>
    </row>
    <row r="772" spans="3:7" customFormat="1">
      <c r="C772" s="22"/>
      <c r="D772" s="1"/>
      <c r="E772" s="23"/>
      <c r="F772" s="21"/>
      <c r="G772" s="31"/>
    </row>
    <row r="773" spans="3:7" customFormat="1">
      <c r="C773" s="22"/>
      <c r="D773" s="1"/>
      <c r="E773" s="23"/>
      <c r="F773" s="21"/>
      <c r="G773" s="31"/>
    </row>
    <row r="774" spans="3:7" customFormat="1">
      <c r="C774" s="22"/>
      <c r="D774" s="1"/>
      <c r="E774" s="23"/>
      <c r="F774" s="21"/>
      <c r="G774" s="31"/>
    </row>
    <row r="775" spans="3:7" customFormat="1">
      <c r="C775" s="22"/>
      <c r="D775" s="1"/>
      <c r="E775" s="23"/>
      <c r="F775" s="21"/>
      <c r="G775" s="31"/>
    </row>
    <row r="776" spans="3:7" customFormat="1">
      <c r="C776" s="22"/>
      <c r="D776" s="1"/>
      <c r="E776" s="23"/>
      <c r="F776" s="21"/>
      <c r="G776" s="31"/>
    </row>
    <row r="777" spans="3:7" customFormat="1">
      <c r="C777" s="22"/>
      <c r="D777" s="1"/>
      <c r="E777" s="23"/>
      <c r="F777" s="21"/>
      <c r="G777" s="31"/>
    </row>
    <row r="778" spans="3:7" customFormat="1">
      <c r="C778" s="22"/>
      <c r="D778" s="1"/>
      <c r="E778" s="23"/>
      <c r="F778" s="21"/>
      <c r="G778" s="31"/>
    </row>
    <row r="779" spans="3:7" customFormat="1">
      <c r="C779" s="22"/>
      <c r="D779" s="1"/>
      <c r="E779" s="23"/>
      <c r="F779" s="21"/>
      <c r="G779" s="31"/>
    </row>
    <row r="780" spans="3:7" customFormat="1">
      <c r="C780" s="22"/>
      <c r="D780" s="1"/>
      <c r="E780" s="23"/>
      <c r="F780" s="21"/>
      <c r="G780" s="31"/>
    </row>
    <row r="781" spans="3:7" customFormat="1">
      <c r="C781" s="22"/>
      <c r="D781" s="1"/>
      <c r="E781" s="23"/>
      <c r="F781" s="21"/>
      <c r="G781" s="31"/>
    </row>
    <row r="782" spans="3:7" customFormat="1">
      <c r="C782" s="22"/>
      <c r="D782" s="1"/>
      <c r="E782" s="23"/>
      <c r="F782" s="21"/>
      <c r="G782" s="31"/>
    </row>
    <row r="783" spans="3:7" customFormat="1">
      <c r="C783" s="22"/>
      <c r="D783" s="1"/>
      <c r="E783" s="23"/>
      <c r="F783" s="21"/>
      <c r="G783" s="31"/>
    </row>
    <row r="784" spans="3:7" customFormat="1">
      <c r="C784" s="22"/>
      <c r="D784" s="1"/>
      <c r="E784" s="23"/>
      <c r="F784" s="21"/>
      <c r="G784" s="31"/>
    </row>
    <row r="785" spans="3:7" customFormat="1">
      <c r="C785" s="22"/>
      <c r="D785" s="1"/>
      <c r="E785" s="23"/>
      <c r="F785" s="21"/>
      <c r="G785" s="31"/>
    </row>
    <row r="786" spans="3:7" customFormat="1">
      <c r="C786" s="22"/>
      <c r="D786" s="1"/>
      <c r="E786" s="23"/>
      <c r="F786" s="21"/>
      <c r="G786" s="31"/>
    </row>
    <row r="787" spans="3:7" customFormat="1">
      <c r="C787" s="22"/>
      <c r="D787" s="1"/>
      <c r="E787" s="23"/>
      <c r="F787" s="21"/>
      <c r="G787" s="31"/>
    </row>
    <row r="788" spans="3:7" customFormat="1">
      <c r="C788" s="22"/>
      <c r="D788" s="1"/>
      <c r="E788" s="23"/>
      <c r="F788" s="21"/>
      <c r="G788" s="31"/>
    </row>
    <row r="789" spans="3:7" customFormat="1">
      <c r="C789" s="22"/>
      <c r="D789" s="1"/>
      <c r="E789" s="23"/>
      <c r="F789" s="21"/>
      <c r="G789" s="31"/>
    </row>
    <row r="790" spans="3:7" customFormat="1">
      <c r="C790" s="22"/>
      <c r="D790" s="1"/>
      <c r="E790" s="23"/>
      <c r="F790" s="21"/>
      <c r="G790" s="31"/>
    </row>
    <row r="791" spans="3:7" customFormat="1">
      <c r="C791" s="22"/>
      <c r="D791" s="1"/>
      <c r="E791" s="23"/>
      <c r="F791" s="21"/>
      <c r="G791" s="31"/>
    </row>
    <row r="792" spans="3:7" customFormat="1">
      <c r="C792" s="22"/>
      <c r="D792" s="1"/>
      <c r="E792" s="23"/>
      <c r="F792" s="21"/>
      <c r="G792" s="31"/>
    </row>
    <row r="793" spans="3:7" customFormat="1">
      <c r="C793" s="22"/>
      <c r="D793" s="1"/>
      <c r="E793" s="23"/>
      <c r="F793" s="21"/>
      <c r="G793" s="31"/>
    </row>
    <row r="794" spans="3:7" customFormat="1">
      <c r="C794" s="22"/>
      <c r="D794" s="1"/>
      <c r="E794" s="23"/>
      <c r="F794" s="21"/>
      <c r="G794" s="31"/>
    </row>
    <row r="795" spans="3:7" customFormat="1">
      <c r="C795" s="22"/>
      <c r="D795" s="1"/>
      <c r="E795" s="23"/>
      <c r="F795" s="21"/>
      <c r="G795" s="31"/>
    </row>
    <row r="796" spans="3:7" customFormat="1">
      <c r="C796" s="22"/>
      <c r="D796" s="1"/>
      <c r="E796" s="23"/>
      <c r="F796" s="21"/>
      <c r="G796" s="31"/>
    </row>
    <row r="797" spans="3:7" customFormat="1">
      <c r="C797" s="22"/>
      <c r="D797" s="1"/>
      <c r="E797" s="23"/>
      <c r="F797" s="21"/>
      <c r="G797" s="31"/>
    </row>
    <row r="798" spans="3:7" customFormat="1">
      <c r="C798" s="22"/>
      <c r="D798" s="1"/>
      <c r="E798" s="23"/>
      <c r="F798" s="21"/>
      <c r="G798" s="31"/>
    </row>
    <row r="799" spans="3:7" customFormat="1">
      <c r="C799" s="22"/>
      <c r="D799" s="1"/>
      <c r="E799" s="23"/>
      <c r="F799" s="21"/>
      <c r="G799" s="31"/>
    </row>
    <row r="800" spans="3:7" customFormat="1">
      <c r="C800" s="22"/>
      <c r="D800" s="1"/>
      <c r="E800" s="23"/>
      <c r="F800" s="21"/>
      <c r="G800" s="31"/>
    </row>
    <row r="801" spans="3:7" customFormat="1">
      <c r="C801" s="22"/>
      <c r="D801" s="1"/>
      <c r="E801" s="23"/>
      <c r="F801" s="21"/>
      <c r="G801" s="31"/>
    </row>
    <row r="802" spans="3:7" customFormat="1">
      <c r="C802" s="22"/>
      <c r="D802" s="1"/>
      <c r="E802" s="23"/>
      <c r="F802" s="21"/>
      <c r="G802" s="31"/>
    </row>
    <row r="803" spans="3:7" customFormat="1">
      <c r="C803" s="22"/>
      <c r="D803" s="1"/>
      <c r="E803" s="23"/>
      <c r="F803" s="21"/>
      <c r="G803" s="31"/>
    </row>
    <row r="804" spans="3:7" customFormat="1">
      <c r="C804" s="22"/>
      <c r="D804" s="1"/>
      <c r="E804" s="23"/>
      <c r="F804" s="21"/>
      <c r="G804" s="31"/>
    </row>
    <row r="805" spans="3:7" customFormat="1">
      <c r="C805" s="22"/>
      <c r="D805" s="1"/>
      <c r="E805" s="23"/>
      <c r="F805" s="21"/>
      <c r="G805" s="31"/>
    </row>
    <row r="806" spans="3:7" customFormat="1">
      <c r="C806" s="22"/>
      <c r="D806" s="1"/>
      <c r="E806" s="23"/>
      <c r="F806" s="21"/>
      <c r="G806" s="31"/>
    </row>
    <row r="807" spans="3:7" customFormat="1">
      <c r="C807" s="22"/>
      <c r="D807" s="1"/>
      <c r="E807" s="23"/>
      <c r="F807" s="21"/>
      <c r="G807" s="31"/>
    </row>
    <row r="808" spans="3:7" customFormat="1">
      <c r="C808" s="22"/>
      <c r="D808" s="1"/>
      <c r="E808" s="23"/>
      <c r="F808" s="21"/>
      <c r="G808" s="31"/>
    </row>
    <row r="809" spans="3:7" customFormat="1">
      <c r="C809" s="22"/>
      <c r="D809" s="1"/>
      <c r="E809" s="23"/>
      <c r="F809" s="21"/>
      <c r="G809" s="31"/>
    </row>
    <row r="810" spans="3:7" customFormat="1">
      <c r="C810" s="22"/>
      <c r="D810" s="1"/>
      <c r="E810" s="23"/>
      <c r="F810" s="21"/>
      <c r="G810" s="31"/>
    </row>
    <row r="811" spans="3:7" customFormat="1">
      <c r="C811" s="22"/>
      <c r="D811" s="1"/>
      <c r="E811" s="23"/>
      <c r="F811" s="21"/>
      <c r="G811" s="31"/>
    </row>
    <row r="812" spans="3:7" customFormat="1">
      <c r="C812" s="22"/>
      <c r="D812" s="1"/>
      <c r="E812" s="23"/>
      <c r="F812" s="21"/>
      <c r="G812" s="31"/>
    </row>
    <row r="813" spans="3:7" customFormat="1">
      <c r="C813" s="22"/>
      <c r="D813" s="1"/>
      <c r="E813" s="23"/>
      <c r="F813" s="21"/>
      <c r="G813" s="31"/>
    </row>
    <row r="814" spans="3:7" customFormat="1">
      <c r="C814" s="22"/>
      <c r="D814" s="1"/>
      <c r="E814" s="23"/>
      <c r="F814" s="21"/>
      <c r="G814" s="31"/>
    </row>
    <row r="815" spans="3:7" customFormat="1">
      <c r="C815" s="22"/>
      <c r="D815" s="1"/>
      <c r="E815" s="23"/>
      <c r="F815" s="21"/>
      <c r="G815" s="31"/>
    </row>
    <row r="816" spans="3:7" customFormat="1">
      <c r="C816" s="22"/>
      <c r="D816" s="1"/>
      <c r="E816" s="23"/>
      <c r="F816" s="21"/>
      <c r="G816" s="31"/>
    </row>
    <row r="817" spans="3:7" customFormat="1">
      <c r="C817" s="22"/>
      <c r="D817" s="1"/>
      <c r="E817" s="23"/>
      <c r="F817" s="21"/>
      <c r="G817" s="31"/>
    </row>
    <row r="818" spans="3:7" customFormat="1">
      <c r="C818" s="22"/>
      <c r="D818" s="1"/>
      <c r="E818" s="23"/>
      <c r="F818" s="21"/>
      <c r="G818" s="31"/>
    </row>
    <row r="819" spans="3:7" customFormat="1">
      <c r="C819" s="22"/>
      <c r="D819" s="1"/>
      <c r="E819" s="23"/>
      <c r="F819" s="21"/>
      <c r="G819" s="31"/>
    </row>
    <row r="820" spans="3:7" customFormat="1">
      <c r="C820" s="22"/>
      <c r="D820" s="1"/>
      <c r="E820" s="23"/>
      <c r="F820" s="21"/>
      <c r="G820" s="31"/>
    </row>
    <row r="821" spans="3:7" customFormat="1">
      <c r="C821" s="22"/>
      <c r="D821" s="1"/>
      <c r="E821" s="23"/>
      <c r="F821" s="21"/>
      <c r="G821" s="31"/>
    </row>
    <row r="822" spans="3:7" customFormat="1">
      <c r="C822" s="22"/>
      <c r="D822" s="1"/>
      <c r="E822" s="23"/>
      <c r="F822" s="21"/>
      <c r="G822" s="31"/>
    </row>
    <row r="823" spans="3:7" customFormat="1">
      <c r="C823" s="22"/>
      <c r="D823" s="1"/>
      <c r="E823" s="23"/>
      <c r="F823" s="21"/>
      <c r="G823" s="31"/>
    </row>
    <row r="824" spans="3:7" customFormat="1">
      <c r="C824" s="22"/>
      <c r="D824" s="1"/>
      <c r="E824" s="23"/>
      <c r="F824" s="21"/>
      <c r="G824" s="31"/>
    </row>
    <row r="825" spans="3:7" customFormat="1">
      <c r="C825" s="22"/>
      <c r="D825" s="1"/>
      <c r="E825" s="23"/>
      <c r="F825" s="21"/>
      <c r="G825" s="31"/>
    </row>
    <row r="826" spans="3:7" customFormat="1">
      <c r="C826" s="22"/>
      <c r="D826" s="1"/>
      <c r="E826" s="23"/>
      <c r="F826" s="21"/>
      <c r="G826" s="31"/>
    </row>
    <row r="827" spans="3:7" customFormat="1">
      <c r="C827" s="22"/>
      <c r="D827" s="1"/>
      <c r="E827" s="23"/>
      <c r="F827" s="21"/>
      <c r="G827" s="31"/>
    </row>
    <row r="828" spans="3:7" customFormat="1">
      <c r="C828" s="22"/>
      <c r="D828" s="1"/>
      <c r="E828" s="23"/>
      <c r="F828" s="21"/>
      <c r="G828" s="31"/>
    </row>
    <row r="829" spans="3:7" customFormat="1">
      <c r="C829" s="22"/>
      <c r="D829" s="1"/>
      <c r="E829" s="23"/>
      <c r="F829" s="21"/>
      <c r="G829" s="31"/>
    </row>
    <row r="830" spans="3:7" customFormat="1">
      <c r="C830" s="22"/>
      <c r="D830" s="1"/>
      <c r="E830" s="23"/>
      <c r="F830" s="21"/>
      <c r="G830" s="31"/>
    </row>
    <row r="831" spans="3:7" customFormat="1">
      <c r="C831" s="22"/>
      <c r="D831" s="1"/>
      <c r="E831" s="23"/>
      <c r="F831" s="21"/>
      <c r="G831" s="31"/>
    </row>
    <row r="832" spans="3:7" customFormat="1">
      <c r="C832" s="22"/>
      <c r="D832" s="1"/>
      <c r="E832" s="23"/>
      <c r="F832" s="21"/>
      <c r="G832" s="31"/>
    </row>
    <row r="833" spans="3:7" customFormat="1">
      <c r="C833" s="22"/>
      <c r="D833" s="1"/>
      <c r="E833" s="23"/>
      <c r="F833" s="21"/>
      <c r="G833" s="31"/>
    </row>
    <row r="834" spans="3:7" customFormat="1">
      <c r="C834" s="22"/>
      <c r="D834" s="1"/>
      <c r="E834" s="23"/>
      <c r="F834" s="21"/>
      <c r="G834" s="31"/>
    </row>
    <row r="835" spans="3:7" customFormat="1">
      <c r="C835" s="22"/>
      <c r="D835" s="1"/>
      <c r="E835" s="23"/>
      <c r="F835" s="21"/>
      <c r="G835" s="31"/>
    </row>
    <row r="836" spans="3:7" customFormat="1">
      <c r="C836" s="22"/>
      <c r="D836" s="1"/>
      <c r="E836" s="23"/>
      <c r="F836" s="21"/>
      <c r="G836" s="31"/>
    </row>
    <row r="837" spans="3:7" customFormat="1">
      <c r="C837" s="22"/>
      <c r="D837" s="1"/>
      <c r="E837" s="23"/>
      <c r="F837" s="21"/>
      <c r="G837" s="31"/>
    </row>
    <row r="838" spans="3:7" customFormat="1">
      <c r="C838" s="22"/>
      <c r="D838" s="1"/>
      <c r="E838" s="23"/>
      <c r="F838" s="21"/>
      <c r="G838" s="31"/>
    </row>
    <row r="839" spans="3:7" customFormat="1">
      <c r="C839" s="22"/>
      <c r="D839" s="1"/>
      <c r="E839" s="23"/>
      <c r="F839" s="21"/>
      <c r="G839" s="31"/>
    </row>
    <row r="840" spans="3:7" customFormat="1">
      <c r="C840" s="22"/>
      <c r="D840" s="1"/>
      <c r="E840" s="23"/>
      <c r="F840" s="21"/>
      <c r="G840" s="31"/>
    </row>
    <row r="841" spans="3:7" customFormat="1">
      <c r="C841" s="22"/>
      <c r="D841" s="1"/>
      <c r="E841" s="23"/>
      <c r="F841" s="21"/>
      <c r="G841" s="31"/>
    </row>
    <row r="842" spans="3:7" customFormat="1">
      <c r="C842" s="22"/>
      <c r="D842" s="1"/>
      <c r="E842" s="23"/>
      <c r="F842" s="21"/>
      <c r="G842" s="31"/>
    </row>
    <row r="843" spans="3:7" customFormat="1">
      <c r="C843" s="22"/>
      <c r="D843" s="1"/>
      <c r="E843" s="23"/>
      <c r="F843" s="21"/>
      <c r="G843" s="31"/>
    </row>
    <row r="844" spans="3:7" customFormat="1">
      <c r="C844" s="22"/>
      <c r="D844" s="1"/>
      <c r="E844" s="23"/>
      <c r="F844" s="21"/>
      <c r="G844" s="31"/>
    </row>
    <row r="845" spans="3:7" customFormat="1">
      <c r="C845" s="22"/>
      <c r="D845" s="1"/>
      <c r="E845" s="23"/>
      <c r="F845" s="21"/>
      <c r="G845" s="31"/>
    </row>
    <row r="846" spans="3:7" customFormat="1">
      <c r="C846" s="22"/>
      <c r="D846" s="1"/>
      <c r="E846" s="23"/>
      <c r="F846" s="21"/>
      <c r="G846" s="31"/>
    </row>
    <row r="847" spans="3:7" customFormat="1">
      <c r="C847" s="22"/>
      <c r="D847" s="1"/>
      <c r="E847" s="23"/>
      <c r="F847" s="21"/>
      <c r="G847" s="31"/>
    </row>
    <row r="848" spans="3:7" customFormat="1">
      <c r="C848" s="22"/>
      <c r="D848" s="1"/>
      <c r="E848" s="23"/>
      <c r="F848" s="21"/>
      <c r="G848" s="31"/>
    </row>
    <row r="849" spans="3:7" customFormat="1">
      <c r="C849" s="22"/>
      <c r="D849" s="1"/>
      <c r="E849" s="23"/>
      <c r="F849" s="21"/>
      <c r="G849" s="31"/>
    </row>
    <row r="850" spans="3:7" customFormat="1">
      <c r="C850" s="22"/>
      <c r="D850" s="1"/>
      <c r="E850" s="23"/>
      <c r="F850" s="21"/>
      <c r="G850" s="31"/>
    </row>
    <row r="851" spans="3:7" customFormat="1">
      <c r="C851" s="22"/>
      <c r="D851" s="1"/>
      <c r="E851" s="23"/>
      <c r="F851" s="21"/>
      <c r="G851" s="31"/>
    </row>
    <row r="852" spans="3:7" customFormat="1">
      <c r="C852" s="22"/>
      <c r="D852" s="1"/>
      <c r="E852" s="23"/>
      <c r="F852" s="21"/>
      <c r="G852" s="31"/>
    </row>
    <row r="853" spans="3:7" customFormat="1">
      <c r="C853" s="22"/>
      <c r="D853" s="1"/>
      <c r="E853" s="23"/>
      <c r="F853" s="21"/>
      <c r="G853" s="31"/>
    </row>
    <row r="854" spans="3:7" customFormat="1">
      <c r="C854" s="22"/>
      <c r="D854" s="1"/>
      <c r="E854" s="23"/>
      <c r="F854" s="21"/>
      <c r="G854" s="31"/>
    </row>
    <row r="855" spans="3:7" customFormat="1">
      <c r="C855" s="22"/>
      <c r="D855" s="1"/>
      <c r="E855" s="23"/>
      <c r="F855" s="21"/>
      <c r="G855" s="31"/>
    </row>
    <row r="856" spans="3:7" customFormat="1">
      <c r="C856" s="22"/>
      <c r="D856" s="1"/>
      <c r="E856" s="23"/>
      <c r="F856" s="21"/>
      <c r="G856" s="31"/>
    </row>
    <row r="857" spans="3:7" customFormat="1">
      <c r="C857" s="22"/>
      <c r="D857" s="1"/>
      <c r="E857" s="23"/>
      <c r="F857" s="21"/>
      <c r="G857" s="31"/>
    </row>
    <row r="858" spans="3:7" customFormat="1">
      <c r="C858" s="22"/>
      <c r="D858" s="1"/>
      <c r="E858" s="23"/>
      <c r="F858" s="21"/>
      <c r="G858" s="31"/>
    </row>
    <row r="859" spans="3:7" customFormat="1">
      <c r="C859" s="22"/>
      <c r="D859" s="1"/>
      <c r="E859" s="23"/>
      <c r="F859" s="21"/>
      <c r="G859" s="31"/>
    </row>
    <row r="860" spans="3:7" customFormat="1">
      <c r="C860" s="22"/>
      <c r="D860" s="1"/>
      <c r="E860" s="23"/>
      <c r="F860" s="21"/>
      <c r="G860" s="31"/>
    </row>
    <row r="861" spans="3:7" customFormat="1">
      <c r="C861" s="22"/>
      <c r="D861" s="1"/>
      <c r="E861" s="23"/>
      <c r="F861" s="21"/>
      <c r="G861" s="31"/>
    </row>
    <row r="862" spans="3:7" customFormat="1">
      <c r="C862" s="22"/>
      <c r="D862" s="1"/>
      <c r="E862" s="23"/>
      <c r="F862" s="21"/>
      <c r="G862" s="31"/>
    </row>
    <row r="863" spans="3:7" customFormat="1">
      <c r="C863" s="22"/>
      <c r="D863" s="1"/>
      <c r="E863" s="23"/>
      <c r="F863" s="21"/>
      <c r="G863" s="31"/>
    </row>
    <row r="864" spans="3:7" customFormat="1">
      <c r="C864" s="22"/>
      <c r="D864" s="1"/>
      <c r="E864" s="23"/>
      <c r="F864" s="21"/>
      <c r="G864" s="31"/>
    </row>
    <row r="865" spans="3:7" customFormat="1">
      <c r="C865" s="22"/>
      <c r="D865" s="1"/>
      <c r="E865" s="23"/>
      <c r="F865" s="21"/>
      <c r="G865" s="31"/>
    </row>
    <row r="866" spans="3:7" customFormat="1">
      <c r="C866" s="22"/>
      <c r="D866" s="1"/>
      <c r="E866" s="23"/>
      <c r="F866" s="21"/>
      <c r="G866" s="31"/>
    </row>
    <row r="867" spans="3:7" customFormat="1">
      <c r="C867" s="22"/>
      <c r="D867" s="1"/>
      <c r="E867" s="23"/>
      <c r="F867" s="21"/>
      <c r="G867" s="31"/>
    </row>
    <row r="868" spans="3:7" customFormat="1">
      <c r="C868" s="22"/>
      <c r="D868" s="1"/>
      <c r="E868" s="23"/>
      <c r="F868" s="21"/>
      <c r="G868" s="31"/>
    </row>
    <row r="869" spans="3:7" customFormat="1">
      <c r="C869" s="22"/>
      <c r="D869" s="1"/>
      <c r="E869" s="23"/>
      <c r="F869" s="21"/>
      <c r="G869" s="31"/>
    </row>
    <row r="870" spans="3:7" customFormat="1">
      <c r="C870" s="22"/>
      <c r="D870" s="1"/>
      <c r="E870" s="23"/>
      <c r="F870" s="21"/>
      <c r="G870" s="31"/>
    </row>
    <row r="871" spans="3:7" customFormat="1">
      <c r="C871" s="22"/>
      <c r="D871" s="1"/>
      <c r="E871" s="23"/>
      <c r="F871" s="21"/>
      <c r="G871" s="31"/>
    </row>
    <row r="872" spans="3:7" customFormat="1">
      <c r="C872" s="22"/>
      <c r="D872" s="1"/>
      <c r="E872" s="23"/>
      <c r="F872" s="21"/>
      <c r="G872" s="31"/>
    </row>
    <row r="873" spans="3:7" customFormat="1">
      <c r="C873" s="22"/>
      <c r="D873" s="1"/>
      <c r="E873" s="23"/>
      <c r="F873" s="21"/>
      <c r="G873" s="31"/>
    </row>
    <row r="874" spans="3:7" customFormat="1">
      <c r="C874" s="22"/>
      <c r="D874" s="1"/>
      <c r="E874" s="23"/>
      <c r="F874" s="21"/>
      <c r="G874" s="31"/>
    </row>
    <row r="875" spans="3:7" customFormat="1">
      <c r="C875" s="22"/>
      <c r="D875" s="1"/>
      <c r="E875" s="23"/>
      <c r="F875" s="21"/>
      <c r="G875" s="31"/>
    </row>
    <row r="876" spans="3:7" customFormat="1">
      <c r="C876" s="22"/>
      <c r="D876" s="1"/>
      <c r="E876" s="23"/>
      <c r="F876" s="21"/>
      <c r="G876" s="31"/>
    </row>
    <row r="877" spans="3:7" customFormat="1">
      <c r="C877" s="22"/>
      <c r="D877" s="1"/>
      <c r="E877" s="23"/>
      <c r="F877" s="21"/>
      <c r="G877" s="31"/>
    </row>
    <row r="878" spans="3:7" customFormat="1">
      <c r="C878" s="22"/>
      <c r="D878" s="1"/>
      <c r="E878" s="23"/>
      <c r="F878" s="21"/>
      <c r="G878" s="31"/>
    </row>
    <row r="879" spans="3:7" customFormat="1">
      <c r="C879" s="22"/>
      <c r="D879" s="1"/>
      <c r="E879" s="23"/>
      <c r="F879" s="21"/>
      <c r="G879" s="31"/>
    </row>
    <row r="880" spans="3:7" customFormat="1">
      <c r="C880" s="22"/>
      <c r="D880" s="1"/>
      <c r="E880" s="23"/>
      <c r="F880" s="21"/>
      <c r="G880" s="31"/>
    </row>
    <row r="881" spans="3:7" customFormat="1">
      <c r="C881" s="22"/>
      <c r="D881" s="1"/>
      <c r="E881" s="23"/>
      <c r="F881" s="21"/>
      <c r="G881" s="31"/>
    </row>
    <row r="882" spans="3:7" customFormat="1">
      <c r="C882" s="22"/>
      <c r="D882" s="1"/>
      <c r="E882" s="23"/>
      <c r="F882" s="21"/>
      <c r="G882" s="31"/>
    </row>
    <row r="883" spans="3:7" customFormat="1">
      <c r="C883" s="22"/>
      <c r="D883" s="1"/>
      <c r="E883" s="23"/>
      <c r="F883" s="21"/>
      <c r="G883" s="31"/>
    </row>
    <row r="884" spans="3:7" customFormat="1">
      <c r="C884" s="22"/>
      <c r="D884" s="1"/>
      <c r="E884" s="23"/>
      <c r="F884" s="21"/>
      <c r="G884" s="31"/>
    </row>
    <row r="885" spans="3:7" customFormat="1">
      <c r="C885" s="22"/>
      <c r="D885" s="1"/>
      <c r="E885" s="23"/>
      <c r="F885" s="21"/>
      <c r="G885" s="31"/>
    </row>
    <row r="886" spans="3:7" customFormat="1">
      <c r="C886" s="22"/>
      <c r="D886" s="1"/>
      <c r="E886" s="23"/>
      <c r="F886" s="21"/>
      <c r="G886" s="31"/>
    </row>
    <row r="887" spans="3:7" customFormat="1">
      <c r="C887" s="22"/>
      <c r="D887" s="1"/>
      <c r="E887" s="23"/>
      <c r="F887" s="21"/>
      <c r="G887" s="31"/>
    </row>
    <row r="888" spans="3:7" customFormat="1">
      <c r="C888" s="22"/>
      <c r="D888" s="1"/>
      <c r="E888" s="23"/>
      <c r="F888" s="21"/>
      <c r="G888" s="31"/>
    </row>
    <row r="889" spans="3:7" customFormat="1">
      <c r="C889" s="22"/>
      <c r="D889" s="1"/>
      <c r="E889" s="23"/>
      <c r="F889" s="21"/>
      <c r="G889" s="31"/>
    </row>
    <row r="890" spans="3:7" customFormat="1">
      <c r="C890" s="22"/>
      <c r="D890" s="1"/>
      <c r="E890" s="23"/>
      <c r="F890" s="21"/>
      <c r="G890" s="31"/>
    </row>
    <row r="891" spans="3:7" customFormat="1">
      <c r="C891" s="22"/>
      <c r="D891" s="1"/>
      <c r="E891" s="23"/>
      <c r="F891" s="21"/>
      <c r="G891" s="31"/>
    </row>
    <row r="892" spans="3:7" customFormat="1">
      <c r="C892" s="22"/>
      <c r="D892" s="1"/>
      <c r="E892" s="23"/>
      <c r="F892" s="21"/>
      <c r="G892" s="31"/>
    </row>
    <row r="893" spans="3:7" customFormat="1">
      <c r="C893" s="22"/>
      <c r="D893" s="1"/>
      <c r="E893" s="23"/>
      <c r="F893" s="21"/>
      <c r="G893" s="31"/>
    </row>
    <row r="894" spans="3:7" customFormat="1">
      <c r="C894" s="22"/>
      <c r="D894" s="1"/>
      <c r="E894" s="23"/>
      <c r="F894" s="21"/>
      <c r="G894" s="31"/>
    </row>
    <row r="895" spans="3:7" customFormat="1">
      <c r="C895" s="22"/>
      <c r="D895" s="1"/>
      <c r="E895" s="23"/>
      <c r="F895" s="21"/>
      <c r="G895" s="31"/>
    </row>
    <row r="896" spans="3:7" customFormat="1">
      <c r="C896" s="22"/>
      <c r="D896" s="1"/>
      <c r="E896" s="23"/>
      <c r="F896" s="21"/>
      <c r="G896" s="31"/>
    </row>
    <row r="897" spans="3:7" customFormat="1">
      <c r="C897" s="22"/>
      <c r="D897" s="1"/>
      <c r="E897" s="23"/>
      <c r="F897" s="21"/>
      <c r="G897" s="31"/>
    </row>
    <row r="898" spans="3:7" customFormat="1">
      <c r="C898" s="22"/>
      <c r="D898" s="1"/>
      <c r="E898" s="23"/>
      <c r="F898" s="21"/>
      <c r="G898" s="31"/>
    </row>
    <row r="899" spans="3:7" customFormat="1">
      <c r="C899" s="22"/>
      <c r="D899" s="1"/>
      <c r="E899" s="23"/>
      <c r="F899" s="21"/>
      <c r="G899" s="31"/>
    </row>
    <row r="900" spans="3:7" customFormat="1">
      <c r="C900" s="22"/>
      <c r="D900" s="1"/>
      <c r="E900" s="23"/>
      <c r="F900" s="21"/>
      <c r="G900" s="31"/>
    </row>
    <row r="901" spans="3:7" customFormat="1">
      <c r="C901" s="22"/>
      <c r="D901" s="1"/>
      <c r="E901" s="23"/>
      <c r="F901" s="21"/>
      <c r="G901" s="31"/>
    </row>
    <row r="902" spans="3:7" customFormat="1">
      <c r="C902" s="22"/>
      <c r="D902" s="1"/>
      <c r="E902" s="23"/>
      <c r="F902" s="21"/>
      <c r="G902" s="31"/>
    </row>
    <row r="903" spans="3:7" customFormat="1">
      <c r="C903" s="22"/>
      <c r="D903" s="1"/>
      <c r="E903" s="23"/>
      <c r="F903" s="21"/>
      <c r="G903" s="31"/>
    </row>
    <row r="904" spans="3:7" customFormat="1">
      <c r="C904" s="22"/>
      <c r="D904" s="1"/>
      <c r="E904" s="23"/>
      <c r="F904" s="21"/>
      <c r="G904" s="31"/>
    </row>
    <row r="905" spans="3:7" customFormat="1">
      <c r="C905" s="22"/>
      <c r="D905" s="1"/>
      <c r="E905" s="23"/>
      <c r="F905" s="21"/>
      <c r="G905" s="31"/>
    </row>
    <row r="906" spans="3:7" customFormat="1">
      <c r="C906" s="22"/>
      <c r="D906" s="1"/>
      <c r="E906" s="23"/>
      <c r="F906" s="21"/>
      <c r="G906" s="31"/>
    </row>
    <row r="907" spans="3:7" customFormat="1">
      <c r="C907" s="22"/>
      <c r="D907" s="1"/>
      <c r="E907" s="23"/>
      <c r="F907" s="21"/>
      <c r="G907" s="31"/>
    </row>
    <row r="908" spans="3:7" customFormat="1">
      <c r="C908" s="22"/>
      <c r="D908" s="1"/>
      <c r="E908" s="23"/>
      <c r="F908" s="21"/>
      <c r="G908" s="31"/>
    </row>
    <row r="909" spans="3:7" customFormat="1">
      <c r="C909" s="22"/>
      <c r="D909" s="1"/>
      <c r="E909" s="23"/>
      <c r="F909" s="21"/>
      <c r="G909" s="31"/>
    </row>
    <row r="910" spans="3:7" customFormat="1">
      <c r="C910" s="22"/>
      <c r="D910" s="1"/>
      <c r="E910" s="23"/>
      <c r="F910" s="21"/>
      <c r="G910" s="31"/>
    </row>
    <row r="911" spans="3:7" customFormat="1">
      <c r="C911" s="22"/>
      <c r="D911" s="1"/>
      <c r="E911" s="23"/>
      <c r="F911" s="21"/>
      <c r="G911" s="31"/>
    </row>
    <row r="912" spans="3:7" customFormat="1">
      <c r="C912" s="22"/>
      <c r="D912" s="1"/>
      <c r="E912" s="23"/>
      <c r="F912" s="21"/>
      <c r="G912" s="31"/>
    </row>
    <row r="913" spans="3:7" customFormat="1">
      <c r="C913" s="22"/>
      <c r="D913" s="1"/>
      <c r="E913" s="23"/>
      <c r="F913" s="21"/>
      <c r="G913" s="31"/>
    </row>
    <row r="914" spans="3:7" customFormat="1">
      <c r="C914" s="22"/>
      <c r="D914" s="1"/>
      <c r="E914" s="23"/>
      <c r="F914" s="21"/>
      <c r="G914" s="31"/>
    </row>
    <row r="915" spans="3:7" customFormat="1">
      <c r="C915" s="22"/>
      <c r="D915" s="1"/>
      <c r="E915" s="23"/>
      <c r="F915" s="21"/>
      <c r="G915" s="31"/>
    </row>
    <row r="916" spans="3:7" customFormat="1">
      <c r="C916" s="22"/>
      <c r="D916" s="1"/>
      <c r="E916" s="23"/>
      <c r="F916" s="21"/>
      <c r="G916" s="31"/>
    </row>
    <row r="917" spans="3:7" customFormat="1">
      <c r="C917" s="22"/>
      <c r="D917" s="1"/>
      <c r="E917" s="23"/>
      <c r="F917" s="21"/>
      <c r="G917" s="31"/>
    </row>
    <row r="918" spans="3:7" customFormat="1">
      <c r="C918" s="22"/>
      <c r="D918" s="1"/>
      <c r="E918" s="23"/>
      <c r="F918" s="21"/>
      <c r="G918" s="31"/>
    </row>
    <row r="919" spans="3:7" customFormat="1">
      <c r="C919" s="22"/>
      <c r="D919" s="1"/>
      <c r="E919" s="23"/>
      <c r="F919" s="21"/>
      <c r="G919" s="31"/>
    </row>
    <row r="920" spans="3:7" customFormat="1">
      <c r="C920" s="22"/>
      <c r="D920" s="1"/>
      <c r="E920" s="23"/>
      <c r="F920" s="21"/>
      <c r="G920" s="31"/>
    </row>
    <row r="921" spans="3:7" customFormat="1">
      <c r="C921" s="22"/>
      <c r="D921" s="1"/>
      <c r="E921" s="23"/>
      <c r="F921" s="21"/>
      <c r="G921" s="31"/>
    </row>
    <row r="922" spans="3:7" customFormat="1">
      <c r="C922" s="22"/>
      <c r="D922" s="1"/>
      <c r="E922" s="23"/>
      <c r="F922" s="21"/>
      <c r="G922" s="31"/>
    </row>
    <row r="923" spans="3:7" customFormat="1">
      <c r="C923" s="22"/>
      <c r="D923" s="1"/>
      <c r="E923" s="23"/>
      <c r="F923" s="21"/>
      <c r="G923" s="31"/>
    </row>
    <row r="924" spans="3:7" customFormat="1">
      <c r="C924" s="22"/>
      <c r="D924" s="1"/>
      <c r="E924" s="23"/>
      <c r="F924" s="21"/>
      <c r="G924" s="31"/>
    </row>
    <row r="925" spans="3:7" customFormat="1">
      <c r="C925" s="22"/>
      <c r="D925" s="1"/>
      <c r="E925" s="23"/>
      <c r="F925" s="21"/>
      <c r="G925" s="31"/>
    </row>
    <row r="926" spans="3:7" customFormat="1">
      <c r="C926" s="22"/>
      <c r="D926" s="1"/>
      <c r="E926" s="23"/>
      <c r="F926" s="21"/>
      <c r="G926" s="31"/>
    </row>
    <row r="927" spans="3:7" customFormat="1">
      <c r="C927" s="22"/>
      <c r="D927" s="1"/>
      <c r="E927" s="23"/>
      <c r="F927" s="21"/>
      <c r="G927" s="31"/>
    </row>
    <row r="928" spans="3:7" customFormat="1">
      <c r="C928" s="22"/>
      <c r="D928" s="1"/>
      <c r="E928" s="23"/>
      <c r="F928" s="21"/>
      <c r="G928" s="31"/>
    </row>
    <row r="929" spans="3:7" customFormat="1">
      <c r="C929" s="22"/>
      <c r="D929" s="1"/>
      <c r="E929" s="23"/>
      <c r="F929" s="21"/>
      <c r="G929" s="31"/>
    </row>
    <row r="930" spans="3:7" customFormat="1">
      <c r="C930" s="22"/>
      <c r="D930" s="1"/>
      <c r="E930" s="23"/>
      <c r="F930" s="21"/>
      <c r="G930" s="31"/>
    </row>
    <row r="931" spans="3:7" customFormat="1">
      <c r="C931" s="22"/>
      <c r="D931" s="1"/>
      <c r="E931" s="23"/>
      <c r="F931" s="21"/>
      <c r="G931" s="31"/>
    </row>
    <row r="932" spans="3:7" customFormat="1">
      <c r="C932" s="22"/>
      <c r="D932" s="1"/>
      <c r="E932" s="23"/>
      <c r="F932" s="21"/>
      <c r="G932" s="31"/>
    </row>
    <row r="933" spans="3:7" customFormat="1">
      <c r="C933" s="22"/>
      <c r="D933" s="1"/>
      <c r="E933" s="23"/>
      <c r="F933" s="21"/>
      <c r="G933" s="31"/>
    </row>
    <row r="934" spans="3:7" customFormat="1">
      <c r="C934" s="22"/>
      <c r="D934" s="1"/>
      <c r="E934" s="23"/>
      <c r="F934" s="21"/>
      <c r="G934" s="31"/>
    </row>
    <row r="935" spans="3:7" customFormat="1">
      <c r="C935" s="22"/>
      <c r="D935" s="1"/>
      <c r="E935" s="23"/>
      <c r="F935" s="21"/>
      <c r="G935" s="31"/>
    </row>
    <row r="936" spans="3:7" customFormat="1">
      <c r="C936" s="22"/>
      <c r="D936" s="1"/>
      <c r="E936" s="23"/>
      <c r="F936" s="21"/>
      <c r="G936" s="31"/>
    </row>
    <row r="937" spans="3:7" customFormat="1">
      <c r="C937" s="22"/>
      <c r="D937" s="1"/>
      <c r="E937" s="23"/>
      <c r="F937" s="21"/>
      <c r="G937" s="31"/>
    </row>
    <row r="938" spans="3:7" customFormat="1">
      <c r="C938" s="22"/>
      <c r="D938" s="1"/>
      <c r="E938" s="23"/>
      <c r="F938" s="21"/>
      <c r="G938" s="31"/>
    </row>
    <row r="939" spans="3:7" customFormat="1">
      <c r="C939" s="22"/>
      <c r="D939" s="1"/>
      <c r="E939" s="23"/>
      <c r="F939" s="21"/>
      <c r="G939" s="31"/>
    </row>
    <row r="940" spans="3:7" customFormat="1">
      <c r="C940" s="22"/>
      <c r="D940" s="1"/>
      <c r="E940" s="23"/>
      <c r="F940" s="21"/>
      <c r="G940" s="31"/>
    </row>
    <row r="941" spans="3:7" customFormat="1">
      <c r="C941" s="22"/>
      <c r="D941" s="1"/>
      <c r="E941" s="23"/>
      <c r="F941" s="21"/>
      <c r="G941" s="31"/>
    </row>
    <row r="942" spans="3:7" customFormat="1">
      <c r="C942" s="22"/>
      <c r="D942" s="1"/>
      <c r="E942" s="23"/>
      <c r="F942" s="21"/>
      <c r="G942" s="31"/>
    </row>
    <row r="943" spans="3:7" customFormat="1">
      <c r="C943" s="22"/>
      <c r="D943" s="1"/>
      <c r="E943" s="23"/>
      <c r="F943" s="21"/>
      <c r="G943" s="31"/>
    </row>
    <row r="944" spans="3:7" customFormat="1">
      <c r="C944" s="22"/>
      <c r="D944" s="1"/>
      <c r="E944" s="23"/>
      <c r="F944" s="21"/>
      <c r="G944" s="31"/>
    </row>
    <row r="945" spans="3:7" customFormat="1">
      <c r="C945" s="22"/>
      <c r="D945" s="1"/>
      <c r="E945" s="23"/>
      <c r="F945" s="21"/>
      <c r="G945" s="31"/>
    </row>
    <row r="946" spans="3:7" customFormat="1">
      <c r="C946" s="22"/>
      <c r="D946" s="1"/>
      <c r="E946" s="23"/>
      <c r="F946" s="21"/>
      <c r="G946" s="31"/>
    </row>
    <row r="947" spans="3:7" customFormat="1">
      <c r="C947" s="22"/>
      <c r="D947" s="1"/>
      <c r="E947" s="23"/>
      <c r="F947" s="21"/>
      <c r="G947" s="31"/>
    </row>
    <row r="948" spans="3:7" customFormat="1">
      <c r="C948" s="22"/>
      <c r="D948" s="1"/>
      <c r="E948" s="23"/>
      <c r="F948" s="21"/>
      <c r="G948" s="31"/>
    </row>
    <row r="949" spans="3:7" customFormat="1">
      <c r="C949" s="22"/>
      <c r="D949" s="1"/>
      <c r="E949" s="23"/>
      <c r="F949" s="21"/>
      <c r="G949" s="31"/>
    </row>
    <row r="950" spans="3:7" customFormat="1">
      <c r="C950" s="22"/>
      <c r="D950" s="1"/>
      <c r="E950" s="23"/>
      <c r="F950" s="21"/>
      <c r="G950" s="31"/>
    </row>
    <row r="951" spans="3:7" customFormat="1">
      <c r="C951" s="22"/>
      <c r="D951" s="1"/>
      <c r="E951" s="23"/>
      <c r="F951" s="21"/>
      <c r="G951" s="31"/>
    </row>
    <row r="952" spans="3:7" customFormat="1">
      <c r="C952" s="22"/>
      <c r="D952" s="1"/>
      <c r="E952" s="23"/>
      <c r="F952" s="21"/>
      <c r="G952" s="31"/>
    </row>
    <row r="953" spans="3:7" customFormat="1">
      <c r="C953" s="22"/>
      <c r="D953" s="1"/>
      <c r="E953" s="23"/>
      <c r="F953" s="21"/>
      <c r="G953" s="31"/>
    </row>
    <row r="954" spans="3:7" customFormat="1">
      <c r="C954" s="22"/>
      <c r="D954" s="1"/>
      <c r="E954" s="23"/>
      <c r="F954" s="21"/>
      <c r="G954" s="31"/>
    </row>
    <row r="955" spans="3:7" customFormat="1">
      <c r="C955" s="22"/>
      <c r="D955" s="1"/>
      <c r="E955" s="23"/>
      <c r="F955" s="21"/>
      <c r="G955" s="31"/>
    </row>
    <row r="956" spans="3:7" customFormat="1">
      <c r="C956" s="22"/>
      <c r="D956" s="1"/>
      <c r="E956" s="23"/>
      <c r="F956" s="21"/>
      <c r="G956" s="31"/>
    </row>
    <row r="957" spans="3:7" customFormat="1">
      <c r="C957" s="22"/>
      <c r="D957" s="1"/>
      <c r="E957" s="23"/>
      <c r="F957" s="21"/>
      <c r="G957" s="31"/>
    </row>
    <row r="958" spans="3:7" customFormat="1">
      <c r="C958" s="22"/>
      <c r="D958" s="1"/>
      <c r="E958" s="23"/>
      <c r="F958" s="21"/>
      <c r="G958" s="31"/>
    </row>
    <row r="959" spans="3:7" customFormat="1">
      <c r="C959" s="22"/>
      <c r="D959" s="1"/>
      <c r="E959" s="23"/>
      <c r="F959" s="21"/>
      <c r="G959" s="31"/>
    </row>
    <row r="960" spans="3:7" customFormat="1">
      <c r="C960" s="22"/>
      <c r="D960" s="1"/>
      <c r="E960" s="23"/>
      <c r="F960" s="21"/>
      <c r="G960" s="31"/>
    </row>
    <row r="961" spans="3:7" customFormat="1">
      <c r="C961" s="22"/>
      <c r="D961" s="1"/>
      <c r="E961" s="23"/>
      <c r="F961" s="21"/>
      <c r="G961" s="31"/>
    </row>
    <row r="962" spans="3:7" customFormat="1">
      <c r="C962" s="22"/>
      <c r="D962" s="1"/>
      <c r="E962" s="23"/>
      <c r="F962" s="21"/>
      <c r="G962" s="31"/>
    </row>
    <row r="963" spans="3:7" customFormat="1">
      <c r="C963" s="22"/>
      <c r="D963" s="1"/>
      <c r="E963" s="23"/>
      <c r="F963" s="21"/>
      <c r="G963" s="31"/>
    </row>
    <row r="964" spans="3:7" customFormat="1">
      <c r="C964" s="22"/>
      <c r="D964" s="1"/>
      <c r="E964" s="23"/>
      <c r="F964" s="21"/>
      <c r="G964" s="31"/>
    </row>
    <row r="965" spans="3:7" customFormat="1">
      <c r="C965" s="22"/>
      <c r="D965" s="1"/>
      <c r="E965" s="23"/>
      <c r="F965" s="21"/>
      <c r="G965" s="31"/>
    </row>
    <row r="966" spans="3:7" customFormat="1">
      <c r="C966" s="22"/>
      <c r="D966" s="1"/>
      <c r="E966" s="23"/>
      <c r="F966" s="21"/>
      <c r="G966" s="31"/>
    </row>
    <row r="967" spans="3:7" customFormat="1">
      <c r="C967" s="22"/>
      <c r="D967" s="1"/>
      <c r="E967" s="23"/>
      <c r="F967" s="21"/>
      <c r="G967" s="31"/>
    </row>
    <row r="968" spans="3:7" customFormat="1">
      <c r="C968" s="22"/>
      <c r="D968" s="1"/>
      <c r="E968" s="23"/>
      <c r="F968" s="21"/>
      <c r="G968" s="31"/>
    </row>
    <row r="969" spans="3:7" customFormat="1">
      <c r="C969" s="22"/>
      <c r="D969" s="1"/>
      <c r="E969" s="23"/>
      <c r="F969" s="21"/>
      <c r="G969" s="31"/>
    </row>
    <row r="970" spans="3:7" customFormat="1">
      <c r="C970" s="22"/>
      <c r="D970" s="1"/>
      <c r="E970" s="23"/>
      <c r="F970" s="21"/>
      <c r="G970" s="31"/>
    </row>
    <row r="971" spans="3:7" customFormat="1">
      <c r="C971" s="22"/>
      <c r="D971" s="1"/>
      <c r="E971" s="23"/>
      <c r="F971" s="21"/>
      <c r="G971" s="31"/>
    </row>
    <row r="972" spans="3:7" customFormat="1">
      <c r="C972" s="22"/>
      <c r="D972" s="1"/>
      <c r="E972" s="23"/>
      <c r="F972" s="21"/>
      <c r="G972" s="31"/>
    </row>
    <row r="973" spans="3:7" customFormat="1">
      <c r="C973" s="22"/>
      <c r="D973" s="1"/>
      <c r="E973" s="23"/>
      <c r="F973" s="21"/>
      <c r="G973" s="31"/>
    </row>
    <row r="974" spans="3:7" customFormat="1">
      <c r="C974" s="22"/>
      <c r="D974" s="1"/>
      <c r="E974" s="23"/>
      <c r="F974" s="21"/>
      <c r="G974" s="31"/>
    </row>
    <row r="975" spans="3:7" customFormat="1">
      <c r="C975" s="22"/>
      <c r="D975" s="1"/>
      <c r="E975" s="23"/>
      <c r="F975" s="21"/>
      <c r="G975" s="31"/>
    </row>
    <row r="976" spans="3:7" customFormat="1">
      <c r="C976" s="22"/>
      <c r="D976" s="1"/>
      <c r="E976" s="23"/>
      <c r="F976" s="21"/>
      <c r="G976" s="31"/>
    </row>
    <row r="977" spans="3:7" customFormat="1">
      <c r="C977" s="22"/>
      <c r="D977" s="1"/>
      <c r="E977" s="23"/>
      <c r="F977" s="21"/>
      <c r="G977" s="31"/>
    </row>
    <row r="978" spans="3:7" customFormat="1">
      <c r="C978" s="22"/>
      <c r="D978" s="1"/>
      <c r="E978" s="23"/>
      <c r="F978" s="21"/>
      <c r="G978" s="31"/>
    </row>
    <row r="979" spans="3:7" customFormat="1">
      <c r="C979" s="22"/>
      <c r="D979" s="1"/>
      <c r="E979" s="23"/>
      <c r="F979" s="21"/>
      <c r="G979" s="31"/>
    </row>
    <row r="980" spans="3:7" customFormat="1">
      <c r="C980" s="22"/>
      <c r="D980" s="1"/>
      <c r="E980" s="23"/>
      <c r="F980" s="21"/>
      <c r="G980" s="31"/>
    </row>
    <row r="981" spans="3:7" customFormat="1">
      <c r="C981" s="22"/>
      <c r="D981" s="1"/>
      <c r="E981" s="23"/>
      <c r="F981" s="21"/>
      <c r="G981" s="31"/>
    </row>
    <row r="982" spans="3:7" customFormat="1">
      <c r="C982" s="22"/>
      <c r="D982" s="1"/>
      <c r="E982" s="23"/>
      <c r="F982" s="21"/>
      <c r="G982" s="31"/>
    </row>
    <row r="983" spans="3:7" customFormat="1">
      <c r="C983" s="22"/>
      <c r="D983" s="1"/>
      <c r="E983" s="23"/>
      <c r="F983" s="21"/>
      <c r="G983" s="31"/>
    </row>
    <row r="984" spans="3:7" customFormat="1">
      <c r="C984" s="22"/>
      <c r="D984" s="1"/>
      <c r="E984" s="23"/>
      <c r="F984" s="21"/>
      <c r="G984" s="31"/>
    </row>
    <row r="985" spans="3:7" customFormat="1">
      <c r="C985" s="22"/>
      <c r="D985" s="1"/>
      <c r="E985" s="23"/>
      <c r="F985" s="21"/>
      <c r="G985" s="31"/>
    </row>
    <row r="986" spans="3:7" customFormat="1">
      <c r="C986" s="22"/>
      <c r="D986" s="1"/>
      <c r="E986" s="23"/>
      <c r="F986" s="21"/>
      <c r="G986" s="31"/>
    </row>
    <row r="987" spans="3:7" customFormat="1">
      <c r="C987" s="22"/>
      <c r="D987" s="1"/>
      <c r="E987" s="23"/>
      <c r="F987" s="21"/>
      <c r="G987" s="31"/>
    </row>
    <row r="988" spans="3:7" customFormat="1">
      <c r="C988" s="22"/>
      <c r="D988" s="1"/>
      <c r="E988" s="23"/>
      <c r="F988" s="21"/>
      <c r="G988" s="31"/>
    </row>
    <row r="989" spans="3:7" customFormat="1">
      <c r="C989" s="22"/>
      <c r="D989" s="1"/>
      <c r="E989" s="23"/>
      <c r="F989" s="21"/>
      <c r="G989" s="31"/>
    </row>
    <row r="990" spans="3:7" customFormat="1">
      <c r="C990" s="22"/>
      <c r="D990" s="1"/>
      <c r="E990" s="23"/>
      <c r="F990" s="21"/>
      <c r="G990" s="31"/>
    </row>
    <row r="991" spans="3:7" customFormat="1">
      <c r="C991" s="22"/>
      <c r="D991" s="1"/>
      <c r="E991" s="23"/>
      <c r="F991" s="21"/>
      <c r="G991" s="31"/>
    </row>
    <row r="992" spans="3:7" customFormat="1">
      <c r="C992" s="22"/>
      <c r="D992" s="1"/>
      <c r="E992" s="23"/>
      <c r="F992" s="21"/>
      <c r="G992" s="31"/>
    </row>
    <row r="993" spans="3:7" customFormat="1">
      <c r="C993" s="22"/>
      <c r="D993" s="1"/>
      <c r="E993" s="23"/>
      <c r="F993" s="21"/>
      <c r="G993" s="31"/>
    </row>
    <row r="994" spans="3:7" customFormat="1">
      <c r="C994" s="22"/>
      <c r="D994" s="1"/>
      <c r="E994" s="23"/>
      <c r="F994" s="21"/>
      <c r="G994" s="31"/>
    </row>
    <row r="995" spans="3:7" customFormat="1">
      <c r="C995" s="22"/>
      <c r="D995" s="1"/>
      <c r="E995" s="23"/>
      <c r="F995" s="21"/>
      <c r="G995" s="31"/>
    </row>
    <row r="996" spans="3:7" customFormat="1">
      <c r="C996" s="22"/>
      <c r="D996" s="1"/>
      <c r="E996" s="23"/>
      <c r="F996" s="21"/>
      <c r="G996" s="31"/>
    </row>
    <row r="997" spans="3:7" customFormat="1">
      <c r="C997" s="22"/>
      <c r="D997" s="1"/>
      <c r="E997" s="23"/>
      <c r="F997" s="21"/>
      <c r="G997" s="31"/>
    </row>
    <row r="998" spans="3:7" customFormat="1">
      <c r="C998" s="22"/>
      <c r="D998" s="1"/>
      <c r="E998" s="23"/>
      <c r="F998" s="21"/>
      <c r="G998" s="31"/>
    </row>
    <row r="999" spans="3:7" customFormat="1">
      <c r="C999" s="22"/>
      <c r="D999" s="1"/>
      <c r="E999" s="23"/>
      <c r="F999" s="21"/>
      <c r="G999" s="31"/>
    </row>
    <row r="1000" spans="3:7" customFormat="1">
      <c r="C1000" s="22"/>
      <c r="D1000" s="1"/>
      <c r="E1000" s="23"/>
      <c r="F1000" s="21"/>
      <c r="G1000" s="31"/>
    </row>
    <row r="1001" spans="3:7" customFormat="1">
      <c r="C1001" s="22"/>
      <c r="D1001" s="1"/>
      <c r="E1001" s="23"/>
      <c r="F1001" s="21"/>
      <c r="G1001" s="31"/>
    </row>
    <row r="1002" spans="3:7" customFormat="1">
      <c r="C1002" s="22"/>
      <c r="D1002" s="1"/>
      <c r="E1002" s="23"/>
      <c r="F1002" s="21"/>
      <c r="G1002" s="31"/>
    </row>
    <row r="1003" spans="3:7" customFormat="1">
      <c r="C1003" s="22"/>
      <c r="D1003" s="1"/>
      <c r="E1003" s="23"/>
      <c r="F1003" s="21"/>
      <c r="G1003" s="31"/>
    </row>
    <row r="1004" spans="3:7" customFormat="1">
      <c r="C1004" s="22"/>
      <c r="D1004" s="1"/>
      <c r="E1004" s="23"/>
      <c r="F1004" s="21"/>
      <c r="G1004" s="31"/>
    </row>
    <row r="1005" spans="3:7" customFormat="1">
      <c r="C1005" s="22"/>
      <c r="D1005" s="1"/>
      <c r="E1005" s="23"/>
      <c r="F1005" s="21"/>
      <c r="G1005" s="31"/>
    </row>
    <row r="1006" spans="3:7" customFormat="1">
      <c r="C1006" s="22"/>
      <c r="D1006" s="1"/>
      <c r="E1006" s="23"/>
      <c r="F1006" s="21"/>
      <c r="G1006" s="31"/>
    </row>
    <row r="1007" spans="3:7" customFormat="1">
      <c r="C1007" s="22"/>
      <c r="D1007" s="1"/>
      <c r="E1007" s="23"/>
      <c r="F1007" s="21"/>
      <c r="G1007" s="31"/>
    </row>
    <row r="1008" spans="3:7" customFormat="1">
      <c r="C1008" s="22"/>
      <c r="D1008" s="1"/>
      <c r="E1008" s="23"/>
      <c r="F1008" s="21"/>
      <c r="G1008" s="31"/>
    </row>
    <row r="1009" spans="3:7" customFormat="1">
      <c r="C1009" s="22"/>
      <c r="D1009" s="1"/>
      <c r="E1009" s="23"/>
      <c r="F1009" s="21"/>
      <c r="G1009" s="31"/>
    </row>
    <row r="1010" spans="3:7" customFormat="1">
      <c r="C1010" s="22"/>
      <c r="D1010" s="1"/>
      <c r="E1010" s="23"/>
      <c r="F1010" s="21"/>
      <c r="G1010" s="31"/>
    </row>
    <row r="1011" spans="3:7" customFormat="1">
      <c r="C1011" s="22"/>
      <c r="D1011" s="1"/>
      <c r="E1011" s="23"/>
      <c r="F1011" s="21"/>
      <c r="G1011" s="31"/>
    </row>
    <row r="1012" spans="3:7" customFormat="1">
      <c r="C1012" s="22"/>
      <c r="D1012" s="1"/>
      <c r="E1012" s="23"/>
      <c r="F1012" s="21"/>
      <c r="G1012" s="31"/>
    </row>
    <row r="1013" spans="3:7" customFormat="1">
      <c r="C1013" s="22"/>
      <c r="D1013" s="1"/>
      <c r="E1013" s="23"/>
      <c r="F1013" s="21"/>
      <c r="G1013" s="31"/>
    </row>
    <row r="1014" spans="3:7" customFormat="1">
      <c r="C1014" s="22"/>
      <c r="D1014" s="1"/>
      <c r="E1014" s="23"/>
      <c r="F1014" s="21"/>
      <c r="G1014" s="31"/>
    </row>
    <row r="1015" spans="3:7" customFormat="1">
      <c r="C1015" s="22"/>
      <c r="D1015" s="1"/>
      <c r="E1015" s="23"/>
      <c r="F1015" s="21"/>
      <c r="G1015" s="31"/>
    </row>
    <row r="1016" spans="3:7" customFormat="1">
      <c r="C1016" s="22"/>
      <c r="D1016" s="1"/>
      <c r="E1016" s="23"/>
      <c r="F1016" s="21"/>
      <c r="G1016" s="31"/>
    </row>
    <row r="1017" spans="3:7" customFormat="1">
      <c r="C1017" s="22"/>
      <c r="D1017" s="1"/>
      <c r="E1017" s="23"/>
      <c r="F1017" s="21"/>
      <c r="G1017" s="31"/>
    </row>
    <row r="1018" spans="3:7" customFormat="1">
      <c r="C1018" s="22"/>
      <c r="D1018" s="1"/>
      <c r="E1018" s="23"/>
      <c r="F1018" s="21"/>
      <c r="G1018" s="31"/>
    </row>
    <row r="1019" spans="3:7" customFormat="1">
      <c r="C1019" s="22"/>
      <c r="D1019" s="1"/>
      <c r="E1019" s="23"/>
      <c r="F1019" s="21"/>
      <c r="G1019" s="31"/>
    </row>
    <row r="1020" spans="3:7" customFormat="1">
      <c r="C1020" s="22"/>
      <c r="D1020" s="1"/>
      <c r="E1020" s="23"/>
      <c r="F1020" s="21"/>
      <c r="G1020" s="31"/>
    </row>
    <row r="1021" spans="3:7" customFormat="1">
      <c r="C1021" s="22"/>
      <c r="D1021" s="1"/>
      <c r="E1021" s="23"/>
      <c r="F1021" s="21"/>
      <c r="G1021" s="31"/>
    </row>
    <row r="1022" spans="3:7" customFormat="1">
      <c r="C1022" s="22"/>
      <c r="D1022" s="1"/>
      <c r="E1022" s="23"/>
      <c r="F1022" s="21"/>
      <c r="G1022" s="31"/>
    </row>
    <row r="1023" spans="3:7" customFormat="1">
      <c r="C1023" s="22"/>
      <c r="D1023" s="1"/>
      <c r="E1023" s="23"/>
      <c r="F1023" s="21"/>
      <c r="G1023" s="31"/>
    </row>
    <row r="1024" spans="3:7" customFormat="1">
      <c r="C1024" s="22"/>
      <c r="D1024" s="1"/>
      <c r="E1024" s="23"/>
      <c r="F1024" s="21"/>
      <c r="G1024" s="31"/>
    </row>
    <row r="1025" spans="3:7" customFormat="1">
      <c r="C1025" s="22"/>
      <c r="D1025" s="1"/>
      <c r="E1025" s="23"/>
      <c r="F1025" s="21"/>
      <c r="G1025" s="31"/>
    </row>
    <row r="1026" spans="3:7" customFormat="1">
      <c r="C1026" s="22"/>
      <c r="D1026" s="1"/>
      <c r="E1026" s="23"/>
      <c r="F1026" s="21"/>
      <c r="G1026" s="31"/>
    </row>
    <row r="1027" spans="3:7" customFormat="1">
      <c r="C1027" s="22"/>
      <c r="D1027" s="1"/>
      <c r="E1027" s="23"/>
      <c r="F1027" s="21"/>
      <c r="G1027" s="31"/>
    </row>
    <row r="1028" spans="3:7" customFormat="1">
      <c r="C1028" s="22"/>
      <c r="D1028" s="1"/>
      <c r="E1028" s="23"/>
      <c r="F1028" s="21"/>
      <c r="G1028" s="31"/>
    </row>
    <row r="1029" spans="3:7" customFormat="1">
      <c r="C1029" s="22"/>
      <c r="D1029" s="1"/>
      <c r="E1029" s="23"/>
      <c r="F1029" s="21"/>
      <c r="G1029" s="31"/>
    </row>
    <row r="1030" spans="3:7" customFormat="1">
      <c r="C1030" s="22"/>
      <c r="D1030" s="1"/>
      <c r="E1030" s="23"/>
      <c r="F1030" s="21"/>
      <c r="G1030" s="31"/>
    </row>
    <row r="1031" spans="3:7" customFormat="1">
      <c r="C1031" s="22"/>
      <c r="D1031" s="1"/>
      <c r="E1031" s="23"/>
      <c r="F1031" s="21"/>
      <c r="G1031" s="31"/>
    </row>
    <row r="1032" spans="3:7" customFormat="1">
      <c r="C1032" s="22"/>
      <c r="D1032" s="1"/>
      <c r="E1032" s="23"/>
      <c r="F1032" s="21"/>
      <c r="G1032" s="31"/>
    </row>
    <row r="1033" spans="3:7" customFormat="1">
      <c r="C1033" s="22"/>
      <c r="D1033" s="1"/>
      <c r="E1033" s="23"/>
      <c r="F1033" s="21"/>
      <c r="G1033" s="31"/>
    </row>
    <row r="1034" spans="3:7" customFormat="1">
      <c r="C1034" s="22"/>
      <c r="D1034" s="1"/>
      <c r="E1034" s="23"/>
      <c r="F1034" s="21"/>
      <c r="G1034" s="31"/>
    </row>
    <row r="1035" spans="3:7" customFormat="1">
      <c r="C1035" s="22"/>
      <c r="D1035" s="1"/>
      <c r="E1035" s="23"/>
      <c r="F1035" s="21"/>
      <c r="G1035" s="31"/>
    </row>
    <row r="1036" spans="3:7" customFormat="1">
      <c r="C1036" s="22"/>
      <c r="D1036" s="1"/>
      <c r="E1036" s="23"/>
      <c r="F1036" s="21"/>
      <c r="G1036" s="31"/>
    </row>
    <row r="1037" spans="3:7" customFormat="1">
      <c r="C1037" s="22"/>
      <c r="D1037" s="1"/>
      <c r="E1037" s="23"/>
      <c r="F1037" s="21"/>
      <c r="G1037" s="31"/>
    </row>
    <row r="1038" spans="3:7" customFormat="1">
      <c r="C1038" s="22"/>
      <c r="D1038" s="1"/>
      <c r="E1038" s="23"/>
      <c r="F1038" s="21"/>
      <c r="G1038" s="31"/>
    </row>
    <row r="1039" spans="3:7" customFormat="1">
      <c r="C1039" s="22"/>
      <c r="D1039" s="1"/>
      <c r="E1039" s="23"/>
      <c r="F1039" s="21"/>
      <c r="G1039" s="31"/>
    </row>
    <row r="1040" spans="3:7" customFormat="1">
      <c r="C1040" s="22"/>
      <c r="D1040" s="1"/>
      <c r="E1040" s="23"/>
      <c r="F1040" s="21"/>
      <c r="G1040" s="31"/>
    </row>
    <row r="1041" spans="3:7" customFormat="1">
      <c r="C1041" s="22"/>
      <c r="D1041" s="1"/>
      <c r="E1041" s="23"/>
      <c r="F1041" s="21"/>
      <c r="G1041" s="31"/>
    </row>
    <row r="1042" spans="3:7" customFormat="1">
      <c r="C1042" s="22"/>
      <c r="D1042" s="1"/>
      <c r="E1042" s="23"/>
      <c r="F1042" s="21"/>
      <c r="G1042" s="31"/>
    </row>
    <row r="1043" spans="3:7" customFormat="1">
      <c r="C1043" s="22"/>
      <c r="D1043" s="1"/>
      <c r="E1043" s="23"/>
      <c r="F1043" s="21"/>
      <c r="G1043" s="31"/>
    </row>
    <row r="1044" spans="3:7" customFormat="1">
      <c r="C1044" s="22"/>
      <c r="D1044" s="1"/>
      <c r="E1044" s="23"/>
      <c r="F1044" s="21"/>
      <c r="G1044" s="31"/>
    </row>
    <row r="1045" spans="3:7" customFormat="1">
      <c r="C1045" s="22"/>
      <c r="D1045" s="1"/>
      <c r="E1045" s="23"/>
      <c r="F1045" s="21"/>
      <c r="G1045" s="31"/>
    </row>
    <row r="1046" spans="3:7" customFormat="1">
      <c r="C1046" s="22"/>
      <c r="D1046" s="1"/>
      <c r="E1046" s="23"/>
      <c r="F1046" s="21"/>
      <c r="G1046" s="31"/>
    </row>
    <row r="1047" spans="3:7" customFormat="1">
      <c r="C1047" s="22"/>
      <c r="D1047" s="1"/>
      <c r="E1047" s="23"/>
      <c r="F1047" s="21"/>
      <c r="G1047" s="31"/>
    </row>
    <row r="1048" spans="3:7" customFormat="1">
      <c r="C1048" s="22"/>
      <c r="D1048" s="1"/>
      <c r="E1048" s="23"/>
      <c r="F1048" s="21"/>
      <c r="G1048" s="31"/>
    </row>
    <row r="1049" spans="3:7" customFormat="1">
      <c r="C1049" s="22"/>
      <c r="D1049" s="1"/>
      <c r="E1049" s="23"/>
      <c r="F1049" s="21"/>
      <c r="G1049" s="31"/>
    </row>
    <row r="1050" spans="3:7" customFormat="1">
      <c r="C1050" s="22"/>
      <c r="D1050" s="1"/>
      <c r="E1050" s="23"/>
      <c r="F1050" s="21"/>
      <c r="G1050" s="31"/>
    </row>
    <row r="1051" spans="3:7" customFormat="1">
      <c r="C1051" s="22"/>
      <c r="D1051" s="1"/>
      <c r="E1051" s="23"/>
      <c r="F1051" s="21"/>
      <c r="G1051" s="31"/>
    </row>
    <row r="1052" spans="3:7" customFormat="1">
      <c r="C1052" s="22"/>
      <c r="D1052" s="1"/>
      <c r="E1052" s="23"/>
      <c r="F1052" s="21"/>
      <c r="G1052" s="31"/>
    </row>
    <row r="1053" spans="3:7" customFormat="1">
      <c r="C1053" s="22"/>
      <c r="D1053" s="1"/>
      <c r="E1053" s="23"/>
      <c r="F1053" s="21"/>
      <c r="G1053" s="31"/>
    </row>
    <row r="1054" spans="3:7" customFormat="1">
      <c r="C1054" s="22"/>
      <c r="D1054" s="1"/>
      <c r="E1054" s="23"/>
      <c r="F1054" s="21"/>
      <c r="G1054" s="31"/>
    </row>
    <row r="1055" spans="3:7" customFormat="1">
      <c r="C1055" s="22"/>
      <c r="D1055" s="1"/>
      <c r="E1055" s="23"/>
      <c r="F1055" s="21"/>
      <c r="G1055" s="31"/>
    </row>
    <row r="1056" spans="3:7" customFormat="1">
      <c r="C1056" s="22"/>
      <c r="D1056" s="1"/>
      <c r="E1056" s="23"/>
      <c r="F1056" s="21"/>
      <c r="G1056" s="31"/>
    </row>
    <row r="1057" spans="3:7" customFormat="1">
      <c r="C1057" s="22"/>
      <c r="D1057" s="1"/>
      <c r="E1057" s="23"/>
      <c r="F1057" s="21"/>
      <c r="G1057" s="31"/>
    </row>
    <row r="1058" spans="3:7" customFormat="1">
      <c r="C1058" s="22"/>
      <c r="D1058" s="1"/>
      <c r="E1058" s="23"/>
      <c r="F1058" s="21"/>
      <c r="G1058" s="31"/>
    </row>
    <row r="1059" spans="3:7" customFormat="1">
      <c r="C1059" s="22"/>
      <c r="D1059" s="1"/>
      <c r="E1059" s="23"/>
      <c r="F1059" s="21"/>
      <c r="G1059" s="31"/>
    </row>
    <row r="1060" spans="3:7" customFormat="1">
      <c r="C1060" s="22"/>
      <c r="D1060" s="1"/>
      <c r="E1060" s="23"/>
      <c r="F1060" s="21"/>
      <c r="G1060" s="31"/>
    </row>
    <row r="1061" spans="3:7" customFormat="1">
      <c r="C1061" s="22"/>
      <c r="D1061" s="1"/>
      <c r="E1061" s="23"/>
      <c r="F1061" s="21"/>
      <c r="G1061" s="31"/>
    </row>
    <row r="1062" spans="3:7" customFormat="1">
      <c r="C1062" s="22"/>
      <c r="D1062" s="1"/>
      <c r="E1062" s="23"/>
      <c r="F1062" s="21"/>
      <c r="G1062" s="31"/>
    </row>
    <row r="1063" spans="3:7" customFormat="1">
      <c r="C1063" s="22"/>
      <c r="D1063" s="1"/>
      <c r="E1063" s="23"/>
      <c r="F1063" s="21"/>
      <c r="G1063" s="31"/>
    </row>
    <row r="1064" spans="3:7" customFormat="1">
      <c r="C1064" s="22"/>
      <c r="D1064" s="1"/>
      <c r="E1064" s="23"/>
      <c r="F1064" s="21"/>
      <c r="G1064" s="31"/>
    </row>
    <row r="1065" spans="3:7" customFormat="1">
      <c r="C1065" s="22"/>
      <c r="D1065" s="1"/>
      <c r="E1065" s="23"/>
      <c r="F1065" s="21"/>
      <c r="G1065" s="31"/>
    </row>
    <row r="1066" spans="3:7" customFormat="1">
      <c r="C1066" s="22"/>
      <c r="D1066" s="1"/>
      <c r="E1066" s="23"/>
      <c r="F1066" s="21"/>
      <c r="G1066" s="31"/>
    </row>
    <row r="1067" spans="3:7" customFormat="1">
      <c r="C1067" s="22"/>
      <c r="D1067" s="1"/>
      <c r="E1067" s="23"/>
      <c r="F1067" s="21"/>
      <c r="G1067" s="31"/>
    </row>
    <row r="1068" spans="3:7" customFormat="1">
      <c r="C1068" s="22"/>
      <c r="D1068" s="1"/>
      <c r="E1068" s="23"/>
      <c r="F1068" s="21"/>
      <c r="G1068" s="31"/>
    </row>
    <row r="1069" spans="3:7" customFormat="1">
      <c r="C1069" s="22"/>
      <c r="D1069" s="1"/>
      <c r="E1069" s="23"/>
      <c r="F1069" s="21"/>
      <c r="G1069" s="31"/>
    </row>
    <row r="1070" spans="3:7" customFormat="1">
      <c r="C1070" s="22"/>
      <c r="D1070" s="1"/>
      <c r="E1070" s="23"/>
      <c r="F1070" s="21"/>
      <c r="G1070" s="31"/>
    </row>
    <row r="1071" spans="3:7" customFormat="1">
      <c r="C1071" s="22"/>
      <c r="D1071" s="1"/>
      <c r="E1071" s="23"/>
      <c r="F1071" s="21"/>
      <c r="G1071" s="31"/>
    </row>
    <row r="1072" spans="3:7" customFormat="1">
      <c r="C1072" s="22"/>
      <c r="D1072" s="1"/>
      <c r="E1072" s="23"/>
      <c r="F1072" s="21"/>
      <c r="G1072" s="31"/>
    </row>
    <row r="1073" spans="3:7" customFormat="1">
      <c r="C1073" s="22"/>
      <c r="D1073" s="1"/>
      <c r="E1073" s="23"/>
      <c r="F1073" s="21"/>
      <c r="G1073" s="31"/>
    </row>
    <row r="1074" spans="3:7" customFormat="1">
      <c r="C1074" s="22"/>
      <c r="D1074" s="1"/>
      <c r="E1074" s="23"/>
      <c r="F1074" s="21"/>
      <c r="G1074" s="31"/>
    </row>
    <row r="1075" spans="3:7" customFormat="1">
      <c r="C1075" s="22"/>
      <c r="D1075" s="1"/>
      <c r="E1075" s="23"/>
      <c r="F1075" s="21"/>
      <c r="G1075" s="31"/>
    </row>
    <row r="1076" spans="3:7" customFormat="1">
      <c r="C1076" s="22"/>
      <c r="D1076" s="1"/>
      <c r="E1076" s="23"/>
      <c r="F1076" s="21"/>
      <c r="G1076" s="31"/>
    </row>
    <row r="1077" spans="3:7" customFormat="1">
      <c r="C1077" s="22"/>
      <c r="D1077" s="1"/>
      <c r="E1077" s="23"/>
      <c r="F1077" s="21"/>
      <c r="G1077" s="31"/>
    </row>
    <row r="1078" spans="3:7" customFormat="1">
      <c r="C1078" s="22"/>
      <c r="D1078" s="1"/>
      <c r="E1078" s="23"/>
      <c r="F1078" s="21"/>
      <c r="G1078" s="31"/>
    </row>
    <row r="1079" spans="3:7" customFormat="1">
      <c r="C1079" s="22"/>
      <c r="D1079" s="1"/>
      <c r="E1079" s="23"/>
      <c r="F1079" s="21"/>
      <c r="G1079" s="31"/>
    </row>
    <row r="1080" spans="3:7" customFormat="1">
      <c r="C1080" s="22"/>
      <c r="D1080" s="1"/>
      <c r="E1080" s="23"/>
      <c r="F1080" s="21"/>
      <c r="G1080" s="31"/>
    </row>
    <row r="1081" spans="3:7" customFormat="1">
      <c r="C1081" s="22"/>
      <c r="D1081" s="1"/>
      <c r="E1081" s="23"/>
      <c r="F1081" s="21"/>
      <c r="G1081" s="31"/>
    </row>
    <row r="1082" spans="3:7" customFormat="1">
      <c r="C1082" s="22"/>
      <c r="D1082" s="1"/>
      <c r="E1082" s="23"/>
      <c r="F1082" s="21"/>
      <c r="G1082" s="31"/>
    </row>
    <row r="1083" spans="3:7" customFormat="1">
      <c r="C1083" s="22"/>
      <c r="D1083" s="1"/>
      <c r="E1083" s="23"/>
      <c r="F1083" s="21"/>
      <c r="G1083" s="31"/>
    </row>
    <row r="1084" spans="3:7" customFormat="1">
      <c r="C1084" s="22"/>
      <c r="D1084" s="1"/>
      <c r="E1084" s="23"/>
      <c r="F1084" s="21"/>
      <c r="G1084" s="31"/>
    </row>
    <row r="1085" spans="3:7" customFormat="1">
      <c r="C1085" s="22"/>
      <c r="D1085" s="1"/>
      <c r="E1085" s="23"/>
      <c r="F1085" s="21"/>
      <c r="G1085" s="31"/>
    </row>
    <row r="1086" spans="3:7" customFormat="1">
      <c r="C1086" s="22"/>
      <c r="D1086" s="1"/>
      <c r="E1086" s="23"/>
      <c r="F1086" s="21"/>
      <c r="G1086" s="31"/>
    </row>
    <row r="1087" spans="3:7" customFormat="1">
      <c r="C1087" s="22"/>
      <c r="D1087" s="1"/>
      <c r="E1087" s="23"/>
      <c r="F1087" s="21"/>
      <c r="G1087" s="31"/>
    </row>
    <row r="1088" spans="3:7" customFormat="1">
      <c r="C1088" s="22"/>
      <c r="D1088" s="1"/>
      <c r="E1088" s="23"/>
      <c r="F1088" s="21"/>
      <c r="G1088" s="31"/>
    </row>
    <row r="1089" spans="3:7" customFormat="1">
      <c r="C1089" s="22"/>
      <c r="D1089" s="1"/>
      <c r="E1089" s="23"/>
      <c r="F1089" s="21"/>
      <c r="G1089" s="31"/>
    </row>
    <row r="1090" spans="3:7" customFormat="1">
      <c r="C1090" s="22"/>
      <c r="D1090" s="1"/>
      <c r="E1090" s="23"/>
      <c r="F1090" s="21"/>
      <c r="G1090" s="31"/>
    </row>
    <row r="1091" spans="3:7" customFormat="1">
      <c r="C1091" s="22"/>
      <c r="D1091" s="1"/>
      <c r="E1091" s="23"/>
      <c r="F1091" s="21"/>
      <c r="G1091" s="31"/>
    </row>
    <row r="1092" spans="3:7" customFormat="1">
      <c r="C1092" s="22"/>
      <c r="D1092" s="1"/>
      <c r="E1092" s="23"/>
      <c r="F1092" s="21"/>
      <c r="G1092" s="31"/>
    </row>
    <row r="1093" spans="3:7" customFormat="1">
      <c r="C1093" s="22"/>
      <c r="D1093" s="1"/>
      <c r="E1093" s="23"/>
      <c r="F1093" s="21"/>
      <c r="G1093" s="31"/>
    </row>
    <row r="1094" spans="3:7" customFormat="1">
      <c r="C1094" s="22"/>
      <c r="D1094" s="1"/>
      <c r="E1094" s="23"/>
      <c r="F1094" s="21"/>
      <c r="G1094" s="31"/>
    </row>
    <row r="1095" spans="3:7" customFormat="1">
      <c r="C1095" s="22"/>
      <c r="D1095" s="1"/>
      <c r="E1095" s="23"/>
      <c r="F1095" s="21"/>
      <c r="G1095" s="31"/>
    </row>
    <row r="1096" spans="3:7" customFormat="1">
      <c r="C1096" s="22"/>
      <c r="D1096" s="1"/>
      <c r="E1096" s="23"/>
      <c r="F1096" s="21"/>
      <c r="G1096" s="31"/>
    </row>
    <row r="1097" spans="3:7" customFormat="1">
      <c r="C1097" s="22"/>
      <c r="D1097" s="1"/>
      <c r="E1097" s="23"/>
      <c r="F1097" s="21"/>
      <c r="G1097" s="31"/>
    </row>
    <row r="1098" spans="3:7" customFormat="1">
      <c r="C1098" s="22"/>
      <c r="D1098" s="1"/>
      <c r="E1098" s="23"/>
      <c r="F1098" s="21"/>
      <c r="G1098" s="31"/>
    </row>
    <row r="1099" spans="3:7" customFormat="1">
      <c r="C1099" s="22"/>
      <c r="D1099" s="1"/>
      <c r="E1099" s="23"/>
      <c r="F1099" s="21"/>
      <c r="G1099" s="31"/>
    </row>
    <row r="1100" spans="3:7" customFormat="1">
      <c r="C1100" s="22"/>
      <c r="D1100" s="1"/>
      <c r="E1100" s="23"/>
      <c r="F1100" s="21"/>
      <c r="G1100" s="31"/>
    </row>
    <row r="1101" spans="3:7" customFormat="1">
      <c r="C1101" s="22"/>
      <c r="D1101" s="1"/>
      <c r="E1101" s="23"/>
      <c r="F1101" s="21"/>
      <c r="G1101" s="31"/>
    </row>
    <row r="1102" spans="3:7" customFormat="1">
      <c r="C1102" s="22"/>
      <c r="D1102" s="1"/>
      <c r="E1102" s="23"/>
      <c r="F1102" s="21"/>
      <c r="G1102" s="31"/>
    </row>
    <row r="1103" spans="3:7" customFormat="1">
      <c r="C1103" s="22"/>
      <c r="D1103" s="1"/>
      <c r="E1103" s="23"/>
      <c r="F1103" s="21"/>
      <c r="G1103" s="31"/>
    </row>
    <row r="1104" spans="3:7" customFormat="1">
      <c r="C1104" s="22"/>
      <c r="D1104" s="1"/>
      <c r="E1104" s="23"/>
      <c r="F1104" s="21"/>
      <c r="G1104" s="31"/>
    </row>
    <row r="1105" spans="3:7" customFormat="1">
      <c r="C1105" s="22"/>
      <c r="D1105" s="1"/>
      <c r="E1105" s="23"/>
      <c r="F1105" s="21"/>
      <c r="G1105" s="31"/>
    </row>
    <row r="1106" spans="3:7" customFormat="1">
      <c r="C1106" s="22"/>
      <c r="D1106" s="1"/>
      <c r="E1106" s="23"/>
      <c r="F1106" s="21"/>
      <c r="G1106" s="31"/>
    </row>
    <row r="1107" spans="3:7" customFormat="1">
      <c r="C1107" s="22"/>
      <c r="D1107" s="1"/>
      <c r="E1107" s="23"/>
      <c r="F1107" s="21"/>
      <c r="G1107" s="31"/>
    </row>
    <row r="1108" spans="3:7" customFormat="1">
      <c r="C1108" s="22"/>
      <c r="D1108" s="1"/>
      <c r="E1108" s="23"/>
      <c r="F1108" s="21"/>
      <c r="G1108" s="31"/>
    </row>
    <row r="1109" spans="3:7" customFormat="1">
      <c r="C1109" s="22"/>
      <c r="D1109" s="1"/>
      <c r="E1109" s="23"/>
      <c r="F1109" s="21"/>
      <c r="G1109" s="31"/>
    </row>
    <row r="1110" spans="3:7" customFormat="1">
      <c r="C1110" s="22"/>
      <c r="D1110" s="1"/>
      <c r="E1110" s="23"/>
      <c r="F1110" s="21"/>
      <c r="G1110" s="31"/>
    </row>
    <row r="1111" spans="3:7" customFormat="1">
      <c r="C1111" s="22"/>
      <c r="D1111" s="1"/>
      <c r="E1111" s="23"/>
      <c r="F1111" s="21"/>
      <c r="G1111" s="31"/>
    </row>
    <row r="1112" spans="3:7" customFormat="1">
      <c r="C1112" s="22"/>
      <c r="D1112" s="1"/>
      <c r="E1112" s="23"/>
      <c r="F1112" s="21"/>
      <c r="G1112" s="31"/>
    </row>
    <row r="1113" spans="3:7" customFormat="1">
      <c r="C1113" s="22"/>
      <c r="D1113" s="1"/>
      <c r="E1113" s="23"/>
      <c r="F1113" s="21"/>
      <c r="G1113" s="31"/>
    </row>
    <row r="1114" spans="3:7" customFormat="1">
      <c r="C1114" s="22"/>
      <c r="D1114" s="1"/>
      <c r="E1114" s="23"/>
      <c r="F1114" s="21"/>
      <c r="G1114" s="31"/>
    </row>
    <row r="1115" spans="3:7" customFormat="1">
      <c r="C1115" s="22"/>
      <c r="D1115" s="1"/>
      <c r="E1115" s="23"/>
      <c r="F1115" s="21"/>
      <c r="G1115" s="31"/>
    </row>
    <row r="1116" spans="3:7" customFormat="1">
      <c r="C1116" s="22"/>
      <c r="D1116" s="1"/>
      <c r="E1116" s="23"/>
      <c r="F1116" s="21"/>
      <c r="G1116" s="31"/>
    </row>
    <row r="1117" spans="3:7" customFormat="1">
      <c r="C1117" s="22"/>
      <c r="D1117" s="1"/>
      <c r="E1117" s="23"/>
      <c r="F1117" s="21"/>
      <c r="G1117" s="31"/>
    </row>
    <row r="1118" spans="3:7" customFormat="1">
      <c r="C1118" s="22"/>
      <c r="D1118" s="1"/>
      <c r="E1118" s="23"/>
      <c r="F1118" s="21"/>
      <c r="G1118" s="31"/>
    </row>
    <row r="1119" spans="3:7" customFormat="1">
      <c r="C1119" s="22"/>
      <c r="D1119" s="1"/>
      <c r="E1119" s="23"/>
      <c r="F1119" s="21"/>
      <c r="G1119" s="31"/>
    </row>
    <row r="1120" spans="3:7" customFormat="1">
      <c r="C1120" s="22"/>
      <c r="D1120" s="1"/>
      <c r="E1120" s="23"/>
      <c r="F1120" s="21"/>
      <c r="G1120" s="31"/>
    </row>
    <row r="1121" spans="3:7" customFormat="1">
      <c r="C1121" s="22"/>
      <c r="D1121" s="1"/>
      <c r="E1121" s="23"/>
      <c r="F1121" s="21"/>
      <c r="G1121" s="31"/>
    </row>
    <row r="1122" spans="3:7" customFormat="1">
      <c r="C1122" s="22"/>
      <c r="D1122" s="1"/>
      <c r="E1122" s="23"/>
      <c r="F1122" s="21"/>
      <c r="G1122" s="31"/>
    </row>
    <row r="1123" spans="3:7" customFormat="1">
      <c r="C1123" s="22"/>
      <c r="D1123" s="1"/>
      <c r="E1123" s="23"/>
      <c r="F1123" s="21"/>
      <c r="G1123" s="31"/>
    </row>
    <row r="1124" spans="3:7" customFormat="1">
      <c r="C1124" s="22"/>
      <c r="D1124" s="1"/>
      <c r="E1124" s="23"/>
      <c r="F1124" s="21"/>
      <c r="G1124" s="31"/>
    </row>
    <row r="1125" spans="3:7" customFormat="1">
      <c r="C1125" s="22"/>
      <c r="D1125" s="1"/>
      <c r="E1125" s="23"/>
      <c r="F1125" s="21"/>
      <c r="G1125" s="31"/>
    </row>
    <row r="1126" spans="3:7" customFormat="1">
      <c r="C1126" s="22"/>
      <c r="D1126" s="1"/>
      <c r="E1126" s="23"/>
      <c r="F1126" s="21"/>
      <c r="G1126" s="31"/>
    </row>
    <row r="1127" spans="3:7" customFormat="1">
      <c r="C1127" s="22"/>
      <c r="D1127" s="1"/>
      <c r="E1127" s="23"/>
      <c r="F1127" s="21"/>
      <c r="G1127" s="31"/>
    </row>
    <row r="1128" spans="3:7" customFormat="1">
      <c r="C1128" s="22"/>
      <c r="D1128" s="1"/>
      <c r="E1128" s="23"/>
      <c r="F1128" s="21"/>
      <c r="G1128" s="31"/>
    </row>
    <row r="1129" spans="3:7" customFormat="1">
      <c r="C1129" s="22"/>
      <c r="D1129" s="1"/>
      <c r="E1129" s="23"/>
      <c r="F1129" s="21"/>
      <c r="G1129" s="31"/>
    </row>
    <row r="1130" spans="3:7" customFormat="1">
      <c r="C1130" s="22"/>
      <c r="D1130" s="1"/>
      <c r="E1130" s="23"/>
      <c r="F1130" s="21"/>
      <c r="G1130" s="31"/>
    </row>
    <row r="1131" spans="3:7" customFormat="1">
      <c r="C1131" s="22"/>
      <c r="D1131" s="1"/>
      <c r="E1131" s="23"/>
      <c r="F1131" s="21"/>
      <c r="G1131" s="31"/>
    </row>
    <row r="1132" spans="3:7" customFormat="1">
      <c r="C1132" s="22"/>
      <c r="D1132" s="1"/>
      <c r="E1132" s="23"/>
      <c r="F1132" s="21"/>
      <c r="G1132" s="31"/>
    </row>
    <row r="1133" spans="3:7" customFormat="1">
      <c r="C1133" s="22"/>
      <c r="D1133" s="1"/>
      <c r="E1133" s="23"/>
      <c r="F1133" s="21"/>
      <c r="G1133" s="31"/>
    </row>
    <row r="1134" spans="3:7" customFormat="1">
      <c r="C1134" s="22"/>
      <c r="D1134" s="1"/>
      <c r="E1134" s="23"/>
      <c r="F1134" s="21"/>
      <c r="G1134" s="31"/>
    </row>
    <row r="1135" spans="3:7" customFormat="1">
      <c r="C1135" s="22"/>
      <c r="D1135" s="1"/>
      <c r="E1135" s="23"/>
      <c r="F1135" s="21"/>
      <c r="G1135" s="31"/>
    </row>
    <row r="1136" spans="3:7" customFormat="1">
      <c r="C1136" s="22"/>
      <c r="D1136" s="1"/>
      <c r="E1136" s="23"/>
      <c r="F1136" s="21"/>
      <c r="G1136" s="31"/>
    </row>
    <row r="1137" spans="3:7" customFormat="1">
      <c r="C1137" s="22"/>
      <c r="D1137" s="1"/>
      <c r="E1137" s="23"/>
      <c r="F1137" s="21"/>
      <c r="G1137" s="31"/>
    </row>
    <row r="1138" spans="3:7" customFormat="1">
      <c r="C1138" s="22"/>
      <c r="D1138" s="1"/>
      <c r="E1138" s="23"/>
      <c r="F1138" s="21"/>
      <c r="G1138" s="31"/>
    </row>
    <row r="1139" spans="3:7" customFormat="1">
      <c r="C1139" s="22"/>
      <c r="D1139" s="1"/>
      <c r="E1139" s="23"/>
      <c r="F1139" s="21"/>
      <c r="G1139" s="31"/>
    </row>
    <row r="1140" spans="3:7" customFormat="1">
      <c r="C1140" s="22"/>
      <c r="D1140" s="1"/>
      <c r="E1140" s="23"/>
      <c r="F1140" s="21"/>
      <c r="G1140" s="31"/>
    </row>
    <row r="1141" spans="3:7" customFormat="1">
      <c r="C1141" s="22"/>
      <c r="D1141" s="1"/>
      <c r="E1141" s="23"/>
      <c r="F1141" s="21"/>
      <c r="G1141" s="31"/>
    </row>
    <row r="1142" spans="3:7" customFormat="1">
      <c r="C1142" s="22"/>
      <c r="D1142" s="1"/>
      <c r="E1142" s="23"/>
      <c r="F1142" s="21"/>
      <c r="G1142" s="31"/>
    </row>
    <row r="1143" spans="3:7" customFormat="1">
      <c r="C1143" s="22"/>
      <c r="D1143" s="1"/>
      <c r="E1143" s="23"/>
      <c r="F1143" s="21"/>
      <c r="G1143" s="31"/>
    </row>
    <row r="1144" spans="3:7" customFormat="1">
      <c r="C1144" s="22"/>
      <c r="D1144" s="1"/>
      <c r="E1144" s="23"/>
      <c r="F1144" s="21"/>
      <c r="G1144" s="31"/>
    </row>
    <row r="1145" spans="3:7" customFormat="1">
      <c r="C1145" s="22"/>
      <c r="D1145" s="1"/>
      <c r="E1145" s="23"/>
      <c r="F1145" s="21"/>
      <c r="G1145" s="31"/>
    </row>
    <row r="1146" spans="3:7" customFormat="1">
      <c r="C1146" s="22"/>
      <c r="D1146" s="1"/>
      <c r="E1146" s="23"/>
      <c r="F1146" s="21"/>
      <c r="G1146" s="31"/>
    </row>
    <row r="1147" spans="3:7" customFormat="1">
      <c r="C1147" s="22"/>
      <c r="D1147" s="1"/>
      <c r="E1147" s="23"/>
      <c r="F1147" s="21"/>
      <c r="G1147" s="31"/>
    </row>
    <row r="1148" spans="3:7" customFormat="1">
      <c r="C1148" s="22"/>
      <c r="D1148" s="1"/>
      <c r="E1148" s="23"/>
      <c r="F1148" s="21"/>
      <c r="G1148" s="31"/>
    </row>
    <row r="1149" spans="3:7" customFormat="1">
      <c r="C1149" s="22"/>
      <c r="D1149" s="1"/>
      <c r="E1149" s="23"/>
      <c r="F1149" s="21"/>
      <c r="G1149" s="31"/>
    </row>
    <row r="1150" spans="3:7" customFormat="1">
      <c r="C1150" s="22"/>
      <c r="D1150" s="1"/>
      <c r="E1150" s="23"/>
      <c r="F1150" s="21"/>
      <c r="G1150" s="31"/>
    </row>
    <row r="1151" spans="3:7" customFormat="1">
      <c r="C1151" s="22"/>
      <c r="D1151" s="1"/>
      <c r="E1151" s="23"/>
      <c r="F1151" s="21"/>
      <c r="G1151" s="31"/>
    </row>
    <row r="1152" spans="3:7" customFormat="1">
      <c r="C1152" s="22"/>
      <c r="D1152" s="1"/>
      <c r="E1152" s="23"/>
      <c r="F1152" s="21"/>
      <c r="G1152" s="31"/>
    </row>
    <row r="1153" spans="3:7" customFormat="1">
      <c r="C1153" s="22"/>
      <c r="D1153" s="1"/>
      <c r="E1153" s="23"/>
      <c r="F1153" s="21"/>
      <c r="G1153" s="31"/>
    </row>
    <row r="1154" spans="3:7" customFormat="1">
      <c r="C1154" s="22"/>
      <c r="D1154" s="1"/>
      <c r="E1154" s="23"/>
      <c r="F1154" s="21"/>
      <c r="G1154" s="31"/>
    </row>
    <row r="1155" spans="3:7" customFormat="1">
      <c r="C1155" s="22"/>
      <c r="D1155" s="1"/>
      <c r="E1155" s="23"/>
      <c r="F1155" s="21"/>
      <c r="G1155" s="31"/>
    </row>
    <row r="1156" spans="3:7" customFormat="1">
      <c r="C1156" s="22"/>
      <c r="D1156" s="1"/>
      <c r="E1156" s="23"/>
      <c r="F1156" s="21"/>
      <c r="G1156" s="31"/>
    </row>
    <row r="1157" spans="3:7" customFormat="1">
      <c r="C1157" s="22"/>
      <c r="D1157" s="1"/>
      <c r="E1157" s="23"/>
      <c r="F1157" s="21"/>
      <c r="G1157" s="31"/>
    </row>
    <row r="1158" spans="3:7" customFormat="1">
      <c r="C1158" s="22"/>
      <c r="D1158" s="1"/>
      <c r="E1158" s="23"/>
      <c r="F1158" s="21"/>
      <c r="G1158" s="31"/>
    </row>
    <row r="1159" spans="3:7" customFormat="1">
      <c r="C1159" s="22"/>
      <c r="D1159" s="1"/>
      <c r="E1159" s="23"/>
      <c r="F1159" s="21"/>
      <c r="G1159" s="31"/>
    </row>
    <row r="1160" spans="3:7" customFormat="1">
      <c r="C1160" s="22"/>
      <c r="D1160" s="1"/>
      <c r="E1160" s="23"/>
      <c r="F1160" s="21"/>
      <c r="G1160" s="31"/>
    </row>
    <row r="1161" spans="3:7" customFormat="1">
      <c r="C1161" s="22"/>
      <c r="D1161" s="1"/>
      <c r="E1161" s="23"/>
      <c r="F1161" s="21"/>
      <c r="G1161" s="31"/>
    </row>
    <row r="1162" spans="3:7" customFormat="1">
      <c r="C1162" s="22"/>
      <c r="D1162" s="1"/>
      <c r="E1162" s="23"/>
      <c r="F1162" s="21"/>
      <c r="G1162" s="31"/>
    </row>
    <row r="1163" spans="3:7" customFormat="1">
      <c r="C1163" s="22"/>
      <c r="D1163" s="1"/>
      <c r="E1163" s="23"/>
      <c r="F1163" s="21"/>
      <c r="G1163" s="31"/>
    </row>
    <row r="1164" spans="3:7" customFormat="1">
      <c r="C1164" s="22"/>
      <c r="D1164" s="1"/>
      <c r="E1164" s="23"/>
      <c r="F1164" s="21"/>
      <c r="G1164" s="31"/>
    </row>
    <row r="1165" spans="3:7" customFormat="1">
      <c r="C1165" s="22"/>
      <c r="D1165" s="1"/>
      <c r="E1165" s="23"/>
      <c r="F1165" s="21"/>
      <c r="G1165" s="31"/>
    </row>
    <row r="1166" spans="3:7" customFormat="1">
      <c r="C1166" s="22"/>
      <c r="D1166" s="1"/>
      <c r="E1166" s="23"/>
      <c r="F1166" s="21"/>
      <c r="G1166" s="31"/>
    </row>
    <row r="1167" spans="3:7" customFormat="1">
      <c r="C1167" s="22"/>
      <c r="D1167" s="1"/>
      <c r="E1167" s="23"/>
      <c r="F1167" s="21"/>
      <c r="G1167" s="31"/>
    </row>
    <row r="1168" spans="3:7" customFormat="1">
      <c r="C1168" s="22"/>
      <c r="D1168" s="1"/>
      <c r="E1168" s="23"/>
      <c r="F1168" s="21"/>
      <c r="G1168" s="31"/>
    </row>
    <row r="1169" spans="3:7" customFormat="1">
      <c r="C1169" s="22"/>
      <c r="D1169" s="1"/>
      <c r="E1169" s="23"/>
      <c r="F1169" s="21"/>
      <c r="G1169" s="31"/>
    </row>
    <row r="1170" spans="3:7" customFormat="1">
      <c r="C1170" s="22"/>
      <c r="D1170" s="1"/>
      <c r="E1170" s="23"/>
      <c r="F1170" s="21"/>
      <c r="G1170" s="31"/>
    </row>
    <row r="1171" spans="3:7" customFormat="1">
      <c r="C1171" s="22"/>
      <c r="D1171" s="1"/>
      <c r="E1171" s="23"/>
      <c r="F1171" s="21"/>
      <c r="G1171" s="31"/>
    </row>
    <row r="1172" spans="3:7" customFormat="1">
      <c r="C1172" s="22"/>
      <c r="D1172" s="1"/>
      <c r="E1172" s="23"/>
      <c r="F1172" s="21"/>
      <c r="G1172" s="31"/>
    </row>
    <row r="1173" spans="3:7" customFormat="1">
      <c r="C1173" s="22"/>
      <c r="D1173" s="1"/>
      <c r="E1173" s="23"/>
      <c r="F1173" s="21"/>
      <c r="G1173" s="31"/>
    </row>
    <row r="1174" spans="3:7" customFormat="1">
      <c r="C1174" s="22"/>
      <c r="D1174" s="1"/>
      <c r="E1174" s="23"/>
      <c r="F1174" s="21"/>
      <c r="G1174" s="31"/>
    </row>
    <row r="1175" spans="3:7" customFormat="1">
      <c r="C1175" s="22"/>
      <c r="D1175" s="1"/>
      <c r="E1175" s="23"/>
      <c r="F1175" s="21"/>
      <c r="G1175" s="31"/>
    </row>
    <row r="1176" spans="3:7" customFormat="1">
      <c r="C1176" s="22"/>
      <c r="D1176" s="1"/>
      <c r="E1176" s="23"/>
      <c r="F1176" s="21"/>
      <c r="G1176" s="31"/>
    </row>
    <row r="1177" spans="3:7" customFormat="1">
      <c r="C1177" s="22"/>
      <c r="D1177" s="1"/>
      <c r="E1177" s="23"/>
      <c r="F1177" s="21"/>
      <c r="G1177" s="31"/>
    </row>
    <row r="1178" spans="3:7" customFormat="1">
      <c r="C1178" s="22"/>
      <c r="D1178" s="1"/>
      <c r="E1178" s="23"/>
      <c r="F1178" s="21"/>
      <c r="G1178" s="31"/>
    </row>
    <row r="1179" spans="3:7" customFormat="1">
      <c r="C1179" s="22"/>
      <c r="D1179" s="1"/>
      <c r="E1179" s="23"/>
      <c r="F1179" s="21"/>
      <c r="G1179" s="31"/>
    </row>
    <row r="1180" spans="3:7" customFormat="1">
      <c r="C1180" s="22"/>
      <c r="D1180" s="1"/>
      <c r="E1180" s="23"/>
      <c r="F1180" s="21"/>
      <c r="G1180" s="31"/>
    </row>
    <row r="1181" spans="3:7" customFormat="1">
      <c r="C1181" s="22"/>
      <c r="D1181" s="1"/>
      <c r="E1181" s="23"/>
      <c r="F1181" s="21"/>
      <c r="G1181" s="31"/>
    </row>
    <row r="1182" spans="3:7" customFormat="1">
      <c r="C1182" s="22"/>
      <c r="D1182" s="1"/>
      <c r="E1182" s="23"/>
      <c r="F1182" s="21"/>
      <c r="G1182" s="31"/>
    </row>
    <row r="1183" spans="3:7" customFormat="1">
      <c r="C1183" s="22"/>
      <c r="D1183" s="1"/>
      <c r="E1183" s="23"/>
      <c r="F1183" s="21"/>
      <c r="G1183" s="31"/>
    </row>
    <row r="1184" spans="3:7" customFormat="1">
      <c r="C1184" s="22"/>
      <c r="D1184" s="1"/>
      <c r="E1184" s="23"/>
      <c r="F1184" s="21"/>
      <c r="G1184" s="31"/>
    </row>
    <row r="1185" spans="3:7" customFormat="1">
      <c r="C1185" s="22"/>
      <c r="D1185" s="1"/>
      <c r="E1185" s="23"/>
      <c r="F1185" s="21"/>
      <c r="G1185" s="31"/>
    </row>
    <row r="1186" spans="3:7" customFormat="1">
      <c r="C1186" s="22"/>
      <c r="D1186" s="1"/>
      <c r="E1186" s="23"/>
      <c r="F1186" s="21"/>
      <c r="G1186" s="31"/>
    </row>
    <row r="1187" spans="3:7" customFormat="1">
      <c r="C1187" s="22"/>
      <c r="D1187" s="1"/>
      <c r="E1187" s="23"/>
      <c r="F1187" s="21"/>
      <c r="G1187" s="31"/>
    </row>
    <row r="1188" spans="3:7" customFormat="1">
      <c r="C1188" s="22"/>
      <c r="D1188" s="1"/>
      <c r="E1188" s="23"/>
      <c r="F1188" s="21"/>
      <c r="G1188" s="31"/>
    </row>
    <row r="1189" spans="3:7" customFormat="1">
      <c r="C1189" s="22"/>
      <c r="D1189" s="1"/>
      <c r="E1189" s="23"/>
      <c r="F1189" s="21"/>
      <c r="G1189" s="31"/>
    </row>
    <row r="1190" spans="3:7" customFormat="1">
      <c r="C1190" s="22"/>
      <c r="D1190" s="1"/>
      <c r="E1190" s="23"/>
      <c r="F1190" s="21"/>
      <c r="G1190" s="31"/>
    </row>
    <row r="1191" spans="3:7" customFormat="1">
      <c r="C1191" s="22"/>
      <c r="D1191" s="1"/>
      <c r="E1191" s="23"/>
      <c r="F1191" s="21"/>
      <c r="G1191" s="31"/>
    </row>
    <row r="1192" spans="3:7" customFormat="1">
      <c r="C1192" s="22"/>
      <c r="D1192" s="1"/>
      <c r="E1192" s="23"/>
      <c r="F1192" s="21"/>
      <c r="G1192" s="31"/>
    </row>
    <row r="1193" spans="3:7" customFormat="1">
      <c r="C1193" s="22"/>
      <c r="D1193" s="1"/>
      <c r="E1193" s="23"/>
      <c r="F1193" s="21"/>
      <c r="G1193" s="31"/>
    </row>
    <row r="1194" spans="3:7" customFormat="1">
      <c r="C1194" s="22"/>
      <c r="D1194" s="1"/>
      <c r="E1194" s="23"/>
      <c r="F1194" s="21"/>
      <c r="G1194" s="31"/>
    </row>
    <row r="1195" spans="3:7" customFormat="1">
      <c r="C1195" s="22"/>
      <c r="D1195" s="1"/>
      <c r="E1195" s="23"/>
      <c r="F1195" s="21"/>
      <c r="G1195" s="31"/>
    </row>
    <row r="1196" spans="3:7" customFormat="1">
      <c r="C1196" s="22"/>
      <c r="D1196" s="1"/>
      <c r="E1196" s="23"/>
      <c r="F1196" s="21"/>
      <c r="G1196" s="31"/>
    </row>
    <row r="1197" spans="3:7" customFormat="1">
      <c r="C1197" s="22"/>
      <c r="D1197" s="1"/>
      <c r="E1197" s="23"/>
      <c r="F1197" s="21"/>
      <c r="G1197" s="31"/>
    </row>
    <row r="1198" spans="3:7" customFormat="1">
      <c r="C1198" s="22"/>
      <c r="D1198" s="1"/>
      <c r="E1198" s="23"/>
      <c r="F1198" s="21"/>
      <c r="G1198" s="31"/>
    </row>
    <row r="1199" spans="3:7" customFormat="1">
      <c r="C1199" s="22"/>
      <c r="D1199" s="1"/>
      <c r="E1199" s="23"/>
      <c r="F1199" s="21"/>
      <c r="G1199" s="31"/>
    </row>
    <row r="1200" spans="3:7" customFormat="1">
      <c r="C1200" s="22"/>
      <c r="D1200" s="1"/>
      <c r="E1200" s="23"/>
      <c r="F1200" s="21"/>
      <c r="G1200" s="31"/>
    </row>
    <row r="1201" spans="3:7" customFormat="1">
      <c r="C1201" s="22"/>
      <c r="D1201" s="1"/>
      <c r="E1201" s="23"/>
      <c r="F1201" s="21"/>
      <c r="G1201" s="31"/>
    </row>
    <row r="1202" spans="3:7" customFormat="1">
      <c r="C1202" s="22"/>
      <c r="D1202" s="1"/>
      <c r="E1202" s="23"/>
      <c r="F1202" s="21"/>
      <c r="G1202" s="31"/>
    </row>
    <row r="1203" spans="3:7" customFormat="1">
      <c r="C1203" s="22"/>
      <c r="D1203" s="1"/>
      <c r="E1203" s="23"/>
      <c r="F1203" s="21"/>
      <c r="G1203" s="31"/>
    </row>
    <row r="1204" spans="3:7" customFormat="1">
      <c r="C1204" s="22"/>
      <c r="D1204" s="1"/>
      <c r="E1204" s="23"/>
      <c r="F1204" s="21"/>
      <c r="G1204" s="31"/>
    </row>
    <row r="1205" spans="3:7" customFormat="1">
      <c r="C1205" s="22"/>
      <c r="D1205" s="1"/>
      <c r="E1205" s="23"/>
      <c r="F1205" s="21"/>
      <c r="G1205" s="31"/>
    </row>
    <row r="1206" spans="3:7" customFormat="1">
      <c r="C1206" s="22"/>
      <c r="D1206" s="1"/>
      <c r="E1206" s="23"/>
      <c r="F1206" s="21"/>
      <c r="G1206" s="31"/>
    </row>
    <row r="1207" spans="3:7" customFormat="1">
      <c r="C1207" s="22"/>
      <c r="D1207" s="1"/>
      <c r="E1207" s="23"/>
      <c r="F1207" s="21"/>
      <c r="G1207" s="31"/>
    </row>
    <row r="1208" spans="3:7" customFormat="1">
      <c r="C1208" s="22"/>
      <c r="D1208" s="1"/>
      <c r="E1208" s="23"/>
      <c r="F1208" s="21"/>
      <c r="G1208" s="31"/>
    </row>
    <row r="1209" spans="3:7" customFormat="1">
      <c r="C1209" s="22"/>
      <c r="D1209" s="1"/>
      <c r="E1209" s="23"/>
      <c r="F1209" s="21"/>
      <c r="G1209" s="31"/>
    </row>
    <row r="1210" spans="3:7" customFormat="1">
      <c r="C1210" s="22"/>
      <c r="D1210" s="1"/>
      <c r="E1210" s="23"/>
      <c r="F1210" s="21"/>
      <c r="G1210" s="31"/>
    </row>
    <row r="1211" spans="3:7" customFormat="1">
      <c r="C1211" s="22"/>
      <c r="D1211" s="1"/>
      <c r="E1211" s="23"/>
      <c r="F1211" s="21"/>
      <c r="G1211" s="31"/>
    </row>
    <row r="1212" spans="3:7" customFormat="1">
      <c r="C1212" s="22"/>
      <c r="D1212" s="1"/>
      <c r="E1212" s="23"/>
      <c r="F1212" s="21"/>
      <c r="G1212" s="31"/>
    </row>
    <row r="1213" spans="3:7" customFormat="1">
      <c r="C1213" s="22"/>
      <c r="D1213" s="1"/>
      <c r="E1213" s="23"/>
      <c r="F1213" s="21"/>
      <c r="G1213" s="31"/>
    </row>
    <row r="1214" spans="3:7" customFormat="1">
      <c r="C1214" s="22"/>
      <c r="D1214" s="1"/>
      <c r="E1214" s="23"/>
      <c r="F1214" s="21"/>
      <c r="G1214" s="31"/>
    </row>
    <row r="1215" spans="3:7" customFormat="1">
      <c r="C1215" s="22"/>
      <c r="D1215" s="1"/>
      <c r="E1215" s="23"/>
      <c r="F1215" s="21"/>
      <c r="G1215" s="31"/>
    </row>
    <row r="1216" spans="3:7" customFormat="1">
      <c r="C1216" s="22"/>
      <c r="D1216" s="1"/>
      <c r="E1216" s="23"/>
      <c r="F1216" s="21"/>
      <c r="G1216" s="31"/>
    </row>
    <row r="1217" spans="3:7" customFormat="1">
      <c r="C1217" s="22"/>
      <c r="D1217" s="1"/>
      <c r="E1217" s="23"/>
      <c r="F1217" s="21"/>
      <c r="G1217" s="31"/>
    </row>
    <row r="1218" spans="3:7" customFormat="1">
      <c r="C1218" s="22"/>
      <c r="D1218" s="1"/>
      <c r="E1218" s="23"/>
      <c r="F1218" s="21"/>
      <c r="G1218" s="31"/>
    </row>
    <row r="1219" spans="3:7" customFormat="1">
      <c r="C1219" s="22"/>
      <c r="D1219" s="1"/>
      <c r="E1219" s="23"/>
      <c r="F1219" s="21"/>
      <c r="G1219" s="31"/>
    </row>
    <row r="1220" spans="3:7" customFormat="1">
      <c r="C1220" s="22"/>
      <c r="D1220" s="1"/>
      <c r="E1220" s="23"/>
      <c r="F1220" s="21"/>
      <c r="G1220" s="31"/>
    </row>
    <row r="1221" spans="3:7" customFormat="1">
      <c r="C1221" s="22"/>
      <c r="D1221" s="1"/>
      <c r="E1221" s="23"/>
      <c r="F1221" s="21"/>
      <c r="G1221" s="31"/>
    </row>
    <row r="1222" spans="3:7" customFormat="1">
      <c r="C1222" s="22"/>
      <c r="D1222" s="1"/>
      <c r="E1222" s="23"/>
      <c r="F1222" s="21"/>
      <c r="G1222" s="31"/>
    </row>
    <row r="1223" spans="3:7" customFormat="1">
      <c r="C1223" s="22"/>
      <c r="D1223" s="1"/>
      <c r="E1223" s="23"/>
      <c r="F1223" s="21"/>
      <c r="G1223" s="31"/>
    </row>
    <row r="1224" spans="3:7" customFormat="1">
      <c r="C1224" s="22"/>
      <c r="D1224" s="1"/>
      <c r="E1224" s="23"/>
      <c r="F1224" s="21"/>
      <c r="G1224" s="31"/>
    </row>
    <row r="1225" spans="3:7" customFormat="1">
      <c r="C1225" s="22"/>
      <c r="D1225" s="1"/>
      <c r="E1225" s="23"/>
      <c r="F1225" s="21"/>
      <c r="G1225" s="31"/>
    </row>
    <row r="1226" spans="3:7" customFormat="1">
      <c r="C1226" s="22"/>
      <c r="D1226" s="1"/>
      <c r="E1226" s="23"/>
      <c r="F1226" s="21"/>
      <c r="G1226" s="31"/>
    </row>
    <row r="1227" spans="3:7" customFormat="1">
      <c r="C1227" s="22"/>
      <c r="D1227" s="1"/>
      <c r="E1227" s="23"/>
      <c r="F1227" s="21"/>
      <c r="G1227" s="31"/>
    </row>
    <row r="1228" spans="3:7" customFormat="1">
      <c r="C1228" s="22"/>
      <c r="D1228" s="1"/>
      <c r="E1228" s="23"/>
      <c r="F1228" s="21"/>
      <c r="G1228" s="31"/>
    </row>
    <row r="1229" spans="3:7" customFormat="1">
      <c r="C1229" s="22"/>
      <c r="D1229" s="1"/>
      <c r="E1229" s="23"/>
      <c r="F1229" s="21"/>
      <c r="G1229" s="31"/>
    </row>
    <row r="1230" spans="3:7" customFormat="1">
      <c r="C1230" s="22"/>
      <c r="D1230" s="1"/>
      <c r="E1230" s="23"/>
      <c r="F1230" s="21"/>
      <c r="G1230" s="31"/>
    </row>
    <row r="1231" spans="3:7" customFormat="1">
      <c r="C1231" s="22"/>
      <c r="D1231" s="1"/>
      <c r="E1231" s="23"/>
      <c r="F1231" s="21"/>
      <c r="G1231" s="31"/>
    </row>
    <row r="1232" spans="3:7" customFormat="1">
      <c r="C1232" s="22"/>
      <c r="D1232" s="1"/>
      <c r="E1232" s="23"/>
      <c r="F1232" s="21"/>
      <c r="G1232" s="31"/>
    </row>
    <row r="1233" spans="3:7" customFormat="1">
      <c r="C1233" s="22"/>
      <c r="D1233" s="1"/>
      <c r="E1233" s="23"/>
      <c r="F1233" s="21"/>
      <c r="G1233" s="31"/>
    </row>
    <row r="1234" spans="3:7" customFormat="1">
      <c r="C1234" s="22"/>
      <c r="D1234" s="1"/>
      <c r="E1234" s="23"/>
      <c r="F1234" s="21"/>
      <c r="G1234" s="31"/>
    </row>
    <row r="1235" spans="3:7" customFormat="1">
      <c r="C1235" s="22"/>
      <c r="D1235" s="1"/>
      <c r="E1235" s="23"/>
      <c r="F1235" s="21"/>
      <c r="G1235" s="31"/>
    </row>
    <row r="1236" spans="3:7" customFormat="1">
      <c r="C1236" s="22"/>
      <c r="D1236" s="1"/>
      <c r="E1236" s="23"/>
      <c r="F1236" s="21"/>
      <c r="G1236" s="31"/>
    </row>
    <row r="1237" spans="3:7" customFormat="1">
      <c r="C1237" s="22"/>
      <c r="D1237" s="1"/>
      <c r="E1237" s="23"/>
      <c r="F1237" s="21"/>
      <c r="G1237" s="31"/>
    </row>
    <row r="1238" spans="3:7" customFormat="1">
      <c r="C1238" s="22"/>
      <c r="D1238" s="1"/>
      <c r="E1238" s="23"/>
      <c r="F1238" s="21"/>
      <c r="G1238" s="31"/>
    </row>
    <row r="1239" spans="3:7" customFormat="1">
      <c r="C1239" s="22"/>
      <c r="D1239" s="1"/>
      <c r="E1239" s="23"/>
      <c r="F1239" s="21"/>
      <c r="G1239" s="31"/>
    </row>
    <row r="1240" spans="3:7" customFormat="1">
      <c r="C1240" s="22"/>
      <c r="D1240" s="1"/>
      <c r="E1240" s="23"/>
      <c r="F1240" s="21"/>
      <c r="G1240" s="31"/>
    </row>
    <row r="1241" spans="3:7" customFormat="1">
      <c r="C1241" s="22"/>
      <c r="D1241" s="1"/>
      <c r="E1241" s="23"/>
      <c r="F1241" s="21"/>
      <c r="G1241" s="31"/>
    </row>
    <row r="1242" spans="3:7" customFormat="1">
      <c r="C1242" s="22"/>
      <c r="D1242" s="1"/>
      <c r="E1242" s="23"/>
      <c r="F1242" s="21"/>
      <c r="G1242" s="31"/>
    </row>
    <row r="1243" spans="3:7" customFormat="1">
      <c r="C1243" s="22"/>
      <c r="D1243" s="1"/>
      <c r="E1243" s="23"/>
      <c r="F1243" s="21"/>
      <c r="G1243" s="31"/>
    </row>
    <row r="1244" spans="3:7" customFormat="1">
      <c r="C1244" s="22"/>
      <c r="D1244" s="1"/>
      <c r="E1244" s="23"/>
      <c r="F1244" s="21"/>
      <c r="G1244" s="31"/>
    </row>
    <row r="1245" spans="3:7" customFormat="1">
      <c r="C1245" s="22"/>
      <c r="D1245" s="1"/>
      <c r="E1245" s="23"/>
      <c r="F1245" s="21"/>
      <c r="G1245" s="31"/>
    </row>
    <row r="1246" spans="3:7" customFormat="1">
      <c r="C1246" s="22"/>
      <c r="D1246" s="1"/>
      <c r="E1246" s="23"/>
      <c r="F1246" s="21"/>
      <c r="G1246" s="31"/>
    </row>
    <row r="1247" spans="3:7" customFormat="1">
      <c r="C1247" s="22"/>
      <c r="D1247" s="1"/>
      <c r="E1247" s="23"/>
      <c r="F1247" s="21"/>
      <c r="G1247" s="31"/>
    </row>
    <row r="1248" spans="3:7" customFormat="1">
      <c r="C1248" s="22"/>
      <c r="D1248" s="1"/>
      <c r="E1248" s="23"/>
      <c r="F1248" s="21"/>
      <c r="G1248" s="31"/>
    </row>
    <row r="1249" spans="3:7" customFormat="1">
      <c r="C1249" s="22"/>
      <c r="D1249" s="1"/>
      <c r="E1249" s="23"/>
      <c r="F1249" s="21"/>
      <c r="G1249" s="31"/>
    </row>
    <row r="1250" spans="3:7" customFormat="1">
      <c r="C1250" s="22"/>
      <c r="D1250" s="1"/>
      <c r="E1250" s="23"/>
      <c r="F1250" s="21"/>
      <c r="G1250" s="31"/>
    </row>
    <row r="1251" spans="3:7" customFormat="1">
      <c r="C1251" s="22"/>
      <c r="D1251" s="1"/>
      <c r="E1251" s="23"/>
      <c r="F1251" s="21"/>
      <c r="G1251" s="31"/>
    </row>
    <row r="1252" spans="3:7" customFormat="1">
      <c r="C1252" s="22"/>
      <c r="D1252" s="1"/>
      <c r="E1252" s="23"/>
      <c r="F1252" s="21"/>
      <c r="G1252" s="31"/>
    </row>
    <row r="1253" spans="3:7" customFormat="1">
      <c r="C1253" s="22"/>
      <c r="D1253" s="1"/>
      <c r="E1253" s="23"/>
      <c r="F1253" s="21"/>
      <c r="G1253" s="31"/>
    </row>
    <row r="1254" spans="3:7" customFormat="1">
      <c r="C1254" s="22"/>
      <c r="D1254" s="1"/>
      <c r="E1254" s="23"/>
      <c r="F1254" s="21"/>
      <c r="G1254" s="31"/>
    </row>
    <row r="1255" spans="3:7" customFormat="1">
      <c r="C1255" s="22"/>
      <c r="D1255" s="1"/>
      <c r="E1255" s="23"/>
      <c r="F1255" s="21"/>
      <c r="G1255" s="31"/>
    </row>
    <row r="1256" spans="3:7" customFormat="1">
      <c r="C1256" s="22"/>
      <c r="D1256" s="1"/>
      <c r="E1256" s="23"/>
      <c r="F1256" s="21"/>
      <c r="G1256" s="31"/>
    </row>
    <row r="1257" spans="3:7" customFormat="1">
      <c r="C1257" s="22"/>
      <c r="D1257" s="1"/>
      <c r="E1257" s="23"/>
      <c r="F1257" s="21"/>
      <c r="G1257" s="31"/>
    </row>
    <row r="1258" spans="3:7" customFormat="1">
      <c r="C1258" s="22"/>
      <c r="D1258" s="1"/>
      <c r="E1258" s="23"/>
      <c r="F1258" s="21"/>
      <c r="G1258" s="31"/>
    </row>
    <row r="1259" spans="3:7" customFormat="1">
      <c r="C1259" s="22"/>
      <c r="D1259" s="1"/>
      <c r="E1259" s="23"/>
      <c r="F1259" s="21"/>
      <c r="G1259" s="31"/>
    </row>
    <row r="1260" spans="3:7" customFormat="1">
      <c r="C1260" s="22"/>
      <c r="D1260" s="1"/>
      <c r="E1260" s="23"/>
      <c r="F1260" s="21"/>
      <c r="G1260" s="31"/>
    </row>
    <row r="1261" spans="3:7" customFormat="1">
      <c r="C1261" s="22"/>
      <c r="D1261" s="1"/>
      <c r="E1261" s="23"/>
      <c r="F1261" s="21"/>
      <c r="G1261" s="31"/>
    </row>
    <row r="1262" spans="3:7" customFormat="1">
      <c r="C1262" s="22"/>
      <c r="D1262" s="1"/>
      <c r="E1262" s="23"/>
      <c r="F1262" s="21"/>
      <c r="G1262" s="31"/>
    </row>
    <row r="1263" spans="3:7" customFormat="1">
      <c r="C1263" s="22"/>
      <c r="D1263" s="1"/>
      <c r="E1263" s="23"/>
      <c r="F1263" s="21"/>
      <c r="G1263" s="31"/>
    </row>
    <row r="1264" spans="3:7" customFormat="1">
      <c r="C1264" s="22"/>
      <c r="D1264" s="1"/>
      <c r="E1264" s="23"/>
      <c r="F1264" s="21"/>
      <c r="G1264" s="31"/>
    </row>
    <row r="1265" spans="3:7" customFormat="1">
      <c r="C1265" s="22"/>
      <c r="D1265" s="1"/>
      <c r="E1265" s="23"/>
      <c r="F1265" s="21"/>
      <c r="G1265" s="31"/>
    </row>
    <row r="1266" spans="3:7" customFormat="1">
      <c r="C1266" s="22"/>
      <c r="D1266" s="1"/>
      <c r="E1266" s="23"/>
      <c r="F1266" s="21"/>
      <c r="G1266" s="31"/>
    </row>
    <row r="1267" spans="3:7" customFormat="1">
      <c r="C1267" s="22"/>
      <c r="D1267" s="1"/>
      <c r="E1267" s="23"/>
      <c r="F1267" s="21"/>
      <c r="G1267" s="31"/>
    </row>
    <row r="1268" spans="3:7" customFormat="1">
      <c r="C1268" s="22"/>
      <c r="D1268" s="1"/>
      <c r="E1268" s="23"/>
      <c r="F1268" s="21"/>
      <c r="G1268" s="31"/>
    </row>
    <row r="1269" spans="3:7" customFormat="1">
      <c r="C1269" s="22"/>
      <c r="D1269" s="1"/>
      <c r="E1269" s="23"/>
      <c r="F1269" s="21"/>
      <c r="G1269" s="31"/>
    </row>
    <row r="1270" spans="3:7" customFormat="1">
      <c r="C1270" s="22"/>
      <c r="D1270" s="1"/>
      <c r="E1270" s="23"/>
      <c r="F1270" s="21"/>
      <c r="G1270" s="31"/>
    </row>
    <row r="1271" spans="3:7" customFormat="1">
      <c r="C1271" s="22"/>
      <c r="D1271" s="1"/>
      <c r="E1271" s="23"/>
      <c r="F1271" s="21"/>
      <c r="G1271" s="31"/>
    </row>
    <row r="1272" spans="3:7" customFormat="1">
      <c r="C1272" s="22"/>
      <c r="D1272" s="1"/>
      <c r="E1272" s="23"/>
      <c r="F1272" s="21"/>
      <c r="G1272" s="31"/>
    </row>
    <row r="1273" spans="3:7" customFormat="1">
      <c r="C1273" s="22"/>
      <c r="D1273" s="1"/>
      <c r="E1273" s="23"/>
      <c r="F1273" s="21"/>
      <c r="G1273" s="31"/>
    </row>
    <row r="1274" spans="3:7" customFormat="1">
      <c r="C1274" s="22"/>
      <c r="D1274" s="1"/>
      <c r="E1274" s="23"/>
      <c r="F1274" s="21"/>
      <c r="G1274" s="31"/>
    </row>
    <row r="1275" spans="3:7" customFormat="1">
      <c r="C1275" s="22"/>
      <c r="D1275" s="1"/>
      <c r="E1275" s="23"/>
      <c r="F1275" s="21"/>
      <c r="G1275" s="31"/>
    </row>
    <row r="1276" spans="3:7" customFormat="1">
      <c r="C1276" s="22"/>
      <c r="D1276" s="1"/>
      <c r="E1276" s="23"/>
      <c r="F1276" s="21"/>
      <c r="G1276" s="31"/>
    </row>
    <row r="1277" spans="3:7" customFormat="1">
      <c r="C1277" s="22"/>
      <c r="D1277" s="1"/>
      <c r="E1277" s="23"/>
      <c r="F1277" s="21"/>
      <c r="G1277" s="31"/>
    </row>
    <row r="1278" spans="3:7" customFormat="1">
      <c r="C1278" s="22"/>
      <c r="D1278" s="1"/>
      <c r="E1278" s="23"/>
      <c r="F1278" s="21"/>
      <c r="G1278" s="31"/>
    </row>
    <row r="1279" spans="3:7" customFormat="1">
      <c r="C1279" s="22"/>
      <c r="D1279" s="1"/>
      <c r="E1279" s="23"/>
      <c r="F1279" s="21"/>
      <c r="G1279" s="31"/>
    </row>
    <row r="1280" spans="3:7" customFormat="1">
      <c r="C1280" s="22"/>
      <c r="D1280" s="1"/>
      <c r="E1280" s="23"/>
      <c r="F1280" s="21"/>
      <c r="G1280" s="31"/>
    </row>
    <row r="1281" spans="3:7" customFormat="1">
      <c r="C1281" s="22"/>
      <c r="D1281" s="1"/>
      <c r="E1281" s="23"/>
      <c r="F1281" s="21"/>
      <c r="G1281" s="31"/>
    </row>
    <row r="1282" spans="3:7" customFormat="1">
      <c r="C1282" s="22"/>
      <c r="D1282" s="1"/>
      <c r="E1282" s="23"/>
      <c r="F1282" s="21"/>
      <c r="G1282" s="31"/>
    </row>
    <row r="1283" spans="3:7" customFormat="1">
      <c r="C1283" s="22"/>
      <c r="D1283" s="1"/>
      <c r="E1283" s="23"/>
      <c r="F1283" s="21"/>
      <c r="G1283" s="31"/>
    </row>
    <row r="1284" spans="3:7" customFormat="1">
      <c r="C1284" s="22"/>
      <c r="D1284" s="1"/>
      <c r="E1284" s="23"/>
      <c r="F1284" s="21"/>
      <c r="G1284" s="31"/>
    </row>
    <row r="1285" spans="3:7" customFormat="1">
      <c r="C1285" s="22"/>
      <c r="D1285" s="1"/>
      <c r="E1285" s="23"/>
      <c r="F1285" s="21"/>
      <c r="G1285" s="31"/>
    </row>
    <row r="1286" spans="3:7" customFormat="1">
      <c r="C1286" s="22"/>
      <c r="D1286" s="1"/>
      <c r="E1286" s="23"/>
      <c r="F1286" s="21"/>
      <c r="G1286" s="31"/>
    </row>
    <row r="1287" spans="3:7" customFormat="1">
      <c r="C1287" s="22"/>
      <c r="D1287" s="1"/>
      <c r="E1287" s="23"/>
      <c r="F1287" s="21"/>
      <c r="G1287" s="31"/>
    </row>
    <row r="1288" spans="3:7" customFormat="1">
      <c r="C1288" s="22"/>
      <c r="D1288" s="1"/>
      <c r="E1288" s="23"/>
      <c r="F1288" s="21"/>
      <c r="G1288" s="31"/>
    </row>
    <row r="1289" spans="3:7" customFormat="1">
      <c r="C1289" s="22"/>
      <c r="D1289" s="1"/>
      <c r="E1289" s="23"/>
      <c r="F1289" s="21"/>
      <c r="G1289" s="31"/>
    </row>
    <row r="1290" spans="3:7" customFormat="1">
      <c r="C1290" s="22"/>
      <c r="D1290" s="1"/>
      <c r="E1290" s="23"/>
      <c r="F1290" s="21"/>
      <c r="G1290" s="31"/>
    </row>
    <row r="1291" spans="3:7" customFormat="1">
      <c r="C1291" s="22"/>
      <c r="D1291" s="1"/>
      <c r="E1291" s="23"/>
      <c r="F1291" s="21"/>
      <c r="G1291" s="31"/>
    </row>
    <row r="1292" spans="3:7" customFormat="1">
      <c r="C1292" s="22"/>
      <c r="D1292" s="1"/>
      <c r="E1292" s="23"/>
      <c r="F1292" s="21"/>
      <c r="G1292" s="31"/>
    </row>
    <row r="1293" spans="3:7" customFormat="1">
      <c r="C1293" s="22"/>
      <c r="D1293" s="1"/>
      <c r="E1293" s="23"/>
      <c r="F1293" s="21"/>
      <c r="G1293" s="31"/>
    </row>
    <row r="1294" spans="3:7" customFormat="1">
      <c r="C1294" s="22"/>
      <c r="D1294" s="1"/>
      <c r="E1294" s="23"/>
      <c r="F1294" s="21"/>
      <c r="G1294" s="31"/>
    </row>
    <row r="1295" spans="3:7" customFormat="1">
      <c r="C1295" s="22"/>
      <c r="D1295" s="1"/>
      <c r="E1295" s="23"/>
      <c r="F1295" s="21"/>
      <c r="G1295" s="31"/>
    </row>
    <row r="1296" spans="3:7" customFormat="1">
      <c r="C1296" s="22"/>
      <c r="D1296" s="1"/>
      <c r="E1296" s="23"/>
      <c r="F1296" s="21"/>
      <c r="G1296" s="31"/>
    </row>
    <row r="1297" spans="3:7" customFormat="1">
      <c r="C1297" s="22"/>
      <c r="D1297" s="1"/>
      <c r="E1297" s="23"/>
      <c r="F1297" s="21"/>
      <c r="G1297" s="31"/>
    </row>
    <row r="1298" spans="3:7" customFormat="1">
      <c r="C1298" s="22"/>
      <c r="D1298" s="1"/>
      <c r="E1298" s="23"/>
      <c r="F1298" s="21"/>
      <c r="G1298" s="31"/>
    </row>
    <row r="1299" spans="3:7" customFormat="1">
      <c r="C1299" s="22"/>
      <c r="D1299" s="1"/>
      <c r="E1299" s="23"/>
      <c r="F1299" s="21"/>
      <c r="G1299" s="31"/>
    </row>
    <row r="1300" spans="3:7" customFormat="1">
      <c r="C1300" s="22"/>
      <c r="D1300" s="1"/>
      <c r="E1300" s="23"/>
      <c r="F1300" s="21"/>
      <c r="G1300" s="31"/>
    </row>
    <row r="1301" spans="3:7" customFormat="1">
      <c r="C1301" s="22"/>
      <c r="D1301" s="1"/>
      <c r="E1301" s="23"/>
      <c r="F1301" s="21"/>
      <c r="G1301" s="31"/>
    </row>
    <row r="1302" spans="3:7" customFormat="1">
      <c r="C1302" s="22"/>
      <c r="D1302" s="1"/>
      <c r="E1302" s="23"/>
      <c r="F1302" s="21"/>
      <c r="G1302" s="31"/>
    </row>
    <row r="1303" spans="3:7" customFormat="1">
      <c r="C1303" s="22"/>
      <c r="D1303" s="1"/>
      <c r="E1303" s="23"/>
      <c r="F1303" s="21"/>
      <c r="G1303" s="31"/>
    </row>
    <row r="1304" spans="3:7" customFormat="1">
      <c r="C1304" s="22"/>
      <c r="D1304" s="1"/>
      <c r="E1304" s="23"/>
      <c r="F1304" s="21"/>
      <c r="G1304" s="31"/>
    </row>
    <row r="1305" spans="3:7" customFormat="1">
      <c r="C1305" s="22"/>
      <c r="D1305" s="1"/>
      <c r="E1305" s="23"/>
      <c r="F1305" s="21"/>
      <c r="G1305" s="31"/>
    </row>
    <row r="1306" spans="3:7" customFormat="1">
      <c r="C1306" s="22"/>
      <c r="D1306" s="1"/>
      <c r="E1306" s="23"/>
      <c r="F1306" s="21"/>
      <c r="G1306" s="31"/>
    </row>
    <row r="1307" spans="3:7" customFormat="1">
      <c r="C1307" s="22"/>
      <c r="D1307" s="1"/>
      <c r="E1307" s="23"/>
      <c r="F1307" s="21"/>
      <c r="G1307" s="31"/>
    </row>
    <row r="1308" spans="3:7" customFormat="1">
      <c r="C1308" s="22"/>
      <c r="D1308" s="1"/>
      <c r="E1308" s="23"/>
      <c r="F1308" s="21"/>
      <c r="G1308" s="31"/>
    </row>
    <row r="1309" spans="3:7" customFormat="1">
      <c r="C1309" s="22"/>
      <c r="D1309" s="1"/>
      <c r="E1309" s="23"/>
      <c r="F1309" s="21"/>
      <c r="G1309" s="31"/>
    </row>
    <row r="1310" spans="3:7" customFormat="1">
      <c r="C1310" s="22"/>
      <c r="D1310" s="1"/>
      <c r="E1310" s="23"/>
      <c r="F1310" s="21"/>
      <c r="G1310" s="31"/>
    </row>
    <row r="1311" spans="3:7" customFormat="1">
      <c r="C1311" s="22"/>
      <c r="D1311" s="1"/>
      <c r="E1311" s="23"/>
      <c r="F1311" s="21"/>
      <c r="G1311" s="31"/>
    </row>
    <row r="1312" spans="3:7" customFormat="1">
      <c r="C1312" s="22"/>
      <c r="D1312" s="1"/>
      <c r="E1312" s="23"/>
      <c r="F1312" s="21"/>
      <c r="G1312" s="31"/>
    </row>
    <row r="1313" spans="3:7" customFormat="1">
      <c r="C1313" s="22"/>
      <c r="D1313" s="1"/>
      <c r="E1313" s="23"/>
      <c r="F1313" s="21"/>
      <c r="G1313" s="31"/>
    </row>
    <row r="1314" spans="3:7" customFormat="1">
      <c r="C1314" s="22"/>
      <c r="D1314" s="1"/>
      <c r="E1314" s="23"/>
      <c r="F1314" s="21"/>
      <c r="G1314" s="31"/>
    </row>
    <row r="1315" spans="3:7" customFormat="1">
      <c r="C1315" s="22"/>
      <c r="D1315" s="1"/>
      <c r="E1315" s="23"/>
      <c r="F1315" s="21"/>
      <c r="G1315" s="31"/>
    </row>
    <row r="1316" spans="3:7" customFormat="1">
      <c r="C1316" s="22"/>
      <c r="D1316" s="1"/>
      <c r="E1316" s="23"/>
      <c r="F1316" s="21"/>
      <c r="G1316" s="31"/>
    </row>
    <row r="1317" spans="3:7" customFormat="1">
      <c r="C1317" s="22"/>
      <c r="D1317" s="1"/>
      <c r="E1317" s="23"/>
      <c r="F1317" s="21"/>
      <c r="G1317" s="31"/>
    </row>
    <row r="1318" spans="3:7" customFormat="1">
      <c r="C1318" s="22"/>
      <c r="D1318" s="1"/>
      <c r="E1318" s="23"/>
      <c r="F1318" s="21"/>
      <c r="G1318" s="31"/>
    </row>
    <row r="1319" spans="3:7" customFormat="1">
      <c r="C1319" s="22"/>
      <c r="D1319" s="1"/>
      <c r="E1319" s="23"/>
      <c r="F1319" s="21"/>
      <c r="G1319" s="31"/>
    </row>
    <row r="1320" spans="3:7" customFormat="1">
      <c r="C1320" s="22"/>
      <c r="D1320" s="1"/>
      <c r="E1320" s="23"/>
      <c r="F1320" s="21"/>
      <c r="G1320" s="31"/>
    </row>
    <row r="1321" spans="3:7" customFormat="1">
      <c r="C1321" s="22"/>
      <c r="D1321" s="1"/>
      <c r="E1321" s="23"/>
      <c r="F1321" s="21"/>
      <c r="G1321" s="31"/>
    </row>
    <row r="1322" spans="3:7" customFormat="1">
      <c r="C1322" s="22"/>
      <c r="D1322" s="1"/>
      <c r="E1322" s="23"/>
      <c r="F1322" s="21"/>
      <c r="G1322" s="31"/>
    </row>
    <row r="1323" spans="3:7" customFormat="1">
      <c r="C1323" s="22"/>
      <c r="D1323" s="1"/>
      <c r="E1323" s="23"/>
      <c r="F1323" s="21"/>
      <c r="G1323" s="31"/>
    </row>
    <row r="1324" spans="3:7" customFormat="1">
      <c r="C1324" s="22"/>
      <c r="D1324" s="1"/>
      <c r="E1324" s="23"/>
      <c r="F1324" s="21"/>
      <c r="G1324" s="31"/>
    </row>
    <row r="1325" spans="3:7" customFormat="1">
      <c r="C1325" s="22"/>
      <c r="D1325" s="1"/>
      <c r="E1325" s="23"/>
      <c r="F1325" s="21"/>
      <c r="G1325" s="31"/>
    </row>
    <row r="1326" spans="3:7" customFormat="1">
      <c r="C1326" s="22"/>
      <c r="D1326" s="1"/>
      <c r="E1326" s="23"/>
      <c r="F1326" s="21"/>
      <c r="G1326" s="31"/>
    </row>
    <row r="1327" spans="3:7" customFormat="1">
      <c r="C1327" s="22"/>
      <c r="D1327" s="1"/>
      <c r="E1327" s="23"/>
      <c r="F1327" s="21"/>
      <c r="G1327" s="31"/>
    </row>
    <row r="1328" spans="3:7" customFormat="1">
      <c r="C1328" s="22"/>
      <c r="D1328" s="1"/>
      <c r="E1328" s="23"/>
      <c r="F1328" s="21"/>
      <c r="G1328" s="31"/>
    </row>
    <row r="1329" spans="3:7" customFormat="1">
      <c r="C1329" s="22"/>
      <c r="D1329" s="1"/>
      <c r="E1329" s="23"/>
      <c r="F1329" s="21"/>
      <c r="G1329" s="31"/>
    </row>
    <row r="1330" spans="3:7" customFormat="1">
      <c r="C1330" s="22"/>
      <c r="D1330" s="1"/>
      <c r="E1330" s="23"/>
      <c r="F1330" s="21"/>
      <c r="G1330" s="31"/>
    </row>
    <row r="1331" spans="3:7" customFormat="1">
      <c r="C1331" s="22"/>
      <c r="D1331" s="1"/>
      <c r="E1331" s="23"/>
      <c r="F1331" s="21"/>
      <c r="G1331" s="31"/>
    </row>
    <row r="1332" spans="3:7" customFormat="1">
      <c r="C1332" s="22"/>
      <c r="D1332" s="1"/>
      <c r="E1332" s="23"/>
      <c r="F1332" s="21"/>
      <c r="G1332" s="31"/>
    </row>
    <row r="1333" spans="3:7" customFormat="1">
      <c r="C1333" s="22"/>
      <c r="D1333" s="1"/>
      <c r="E1333" s="23"/>
      <c r="F1333" s="21"/>
      <c r="G1333" s="31"/>
    </row>
    <row r="1334" spans="3:7" customFormat="1">
      <c r="C1334" s="22"/>
      <c r="D1334" s="1"/>
      <c r="E1334" s="23"/>
      <c r="F1334" s="21"/>
      <c r="G1334" s="31"/>
    </row>
    <row r="1335" spans="3:7" customFormat="1">
      <c r="C1335" s="22"/>
      <c r="D1335" s="1"/>
      <c r="E1335" s="23"/>
      <c r="F1335" s="21"/>
      <c r="G1335" s="31"/>
    </row>
    <row r="1336" spans="3:7" customFormat="1">
      <c r="C1336" s="22"/>
      <c r="D1336" s="1"/>
      <c r="E1336" s="23"/>
      <c r="F1336" s="21"/>
      <c r="G1336" s="31"/>
    </row>
    <row r="1337" spans="3:7" customFormat="1">
      <c r="C1337" s="22"/>
      <c r="D1337" s="1"/>
      <c r="E1337" s="23"/>
      <c r="F1337" s="21"/>
      <c r="G1337" s="31"/>
    </row>
    <row r="1338" spans="3:7" customFormat="1">
      <c r="C1338" s="22"/>
      <c r="D1338" s="1"/>
      <c r="E1338" s="23"/>
      <c r="F1338" s="21"/>
      <c r="G1338" s="31"/>
    </row>
    <row r="1339" spans="3:7" customFormat="1">
      <c r="C1339" s="22"/>
      <c r="D1339" s="1"/>
      <c r="E1339" s="23"/>
      <c r="F1339" s="21"/>
      <c r="G1339" s="31"/>
    </row>
    <row r="1340" spans="3:7" customFormat="1">
      <c r="C1340" s="22"/>
      <c r="D1340" s="1"/>
      <c r="E1340" s="23"/>
      <c r="F1340" s="21"/>
      <c r="G1340" s="31"/>
    </row>
    <row r="1341" spans="3:7" customFormat="1">
      <c r="C1341" s="22"/>
      <c r="D1341" s="1"/>
      <c r="E1341" s="23"/>
      <c r="F1341" s="21"/>
      <c r="G1341" s="31"/>
    </row>
    <row r="1342" spans="3:7" customFormat="1">
      <c r="C1342" s="22"/>
      <c r="D1342" s="1"/>
      <c r="E1342" s="23"/>
      <c r="F1342" s="21"/>
      <c r="G1342" s="31"/>
    </row>
    <row r="1343" spans="3:7" customFormat="1">
      <c r="C1343" s="22"/>
      <c r="D1343" s="1"/>
      <c r="E1343" s="23"/>
      <c r="F1343" s="21"/>
      <c r="G1343" s="31"/>
    </row>
    <row r="1344" spans="3:7" customFormat="1">
      <c r="C1344" s="22"/>
      <c r="D1344" s="1"/>
      <c r="E1344" s="23"/>
      <c r="F1344" s="21"/>
      <c r="G1344" s="31"/>
    </row>
    <row r="1345" spans="3:7" customFormat="1">
      <c r="C1345" s="22"/>
      <c r="D1345" s="1"/>
      <c r="E1345" s="23"/>
      <c r="F1345" s="21"/>
      <c r="G1345" s="31"/>
    </row>
    <row r="1346" spans="3:7" customFormat="1">
      <c r="C1346" s="22"/>
      <c r="D1346" s="1"/>
      <c r="E1346" s="23"/>
      <c r="F1346" s="21"/>
      <c r="G1346" s="31"/>
    </row>
    <row r="1347" spans="3:7" customFormat="1">
      <c r="C1347" s="22"/>
      <c r="D1347" s="1"/>
      <c r="E1347" s="23"/>
      <c r="F1347" s="21"/>
      <c r="G1347" s="31"/>
    </row>
    <row r="1348" spans="3:7" customFormat="1">
      <c r="C1348" s="22"/>
      <c r="D1348" s="1"/>
      <c r="E1348" s="23"/>
      <c r="F1348" s="21"/>
      <c r="G1348" s="31"/>
    </row>
    <row r="1349" spans="3:7" customFormat="1">
      <c r="C1349" s="22"/>
      <c r="D1349" s="1"/>
      <c r="E1349" s="23"/>
      <c r="F1349" s="21"/>
      <c r="G1349" s="31"/>
    </row>
    <row r="1350" spans="3:7" customFormat="1">
      <c r="C1350" s="22"/>
      <c r="D1350" s="1"/>
      <c r="E1350" s="23"/>
      <c r="F1350" s="21"/>
      <c r="G1350" s="31"/>
    </row>
    <row r="1351" spans="3:7" customFormat="1">
      <c r="C1351" s="22"/>
      <c r="D1351" s="1"/>
      <c r="E1351" s="23"/>
      <c r="F1351" s="21"/>
      <c r="G1351" s="31"/>
    </row>
    <row r="1352" spans="3:7" customFormat="1">
      <c r="C1352" s="22"/>
      <c r="D1352" s="1"/>
      <c r="E1352" s="23"/>
      <c r="F1352" s="21"/>
      <c r="G1352" s="31"/>
    </row>
    <row r="1353" spans="3:7" customFormat="1">
      <c r="C1353" s="22"/>
      <c r="D1353" s="1"/>
      <c r="E1353" s="23"/>
      <c r="F1353" s="21"/>
      <c r="G1353" s="31"/>
    </row>
    <row r="1354" spans="3:7" customFormat="1">
      <c r="C1354" s="22"/>
      <c r="D1354" s="1"/>
      <c r="E1354" s="23"/>
      <c r="F1354" s="21"/>
      <c r="G1354" s="31"/>
    </row>
    <row r="1355" spans="3:7" customFormat="1">
      <c r="C1355" s="22"/>
      <c r="D1355" s="1"/>
      <c r="E1355" s="23"/>
      <c r="F1355" s="21"/>
      <c r="G1355" s="31"/>
    </row>
    <row r="1356" spans="3:7" customFormat="1">
      <c r="C1356" s="22"/>
      <c r="D1356" s="1"/>
      <c r="E1356" s="23"/>
      <c r="F1356" s="21"/>
      <c r="G1356" s="31"/>
    </row>
    <row r="1357" spans="3:7" customFormat="1">
      <c r="C1357" s="22"/>
      <c r="D1357" s="1"/>
      <c r="E1357" s="23"/>
      <c r="F1357" s="21"/>
      <c r="G1357" s="31"/>
    </row>
    <row r="1358" spans="3:7" customFormat="1">
      <c r="C1358" s="22"/>
      <c r="D1358" s="1"/>
      <c r="E1358" s="23"/>
      <c r="F1358" s="21"/>
      <c r="G1358" s="31"/>
    </row>
    <row r="1359" spans="3:7" customFormat="1">
      <c r="C1359" s="22"/>
      <c r="D1359" s="1"/>
      <c r="E1359" s="23"/>
      <c r="F1359" s="21"/>
      <c r="G1359" s="31"/>
    </row>
    <row r="1360" spans="3:7" customFormat="1">
      <c r="C1360" s="22"/>
      <c r="D1360" s="1"/>
      <c r="E1360" s="23"/>
      <c r="F1360" s="21"/>
      <c r="G1360" s="31"/>
    </row>
    <row r="1361" spans="3:7" customFormat="1">
      <c r="C1361" s="22"/>
      <c r="D1361" s="1"/>
      <c r="E1361" s="23"/>
      <c r="F1361" s="21"/>
      <c r="G1361" s="31"/>
    </row>
    <row r="1362" spans="3:7" customFormat="1">
      <c r="C1362" s="22"/>
      <c r="D1362" s="1"/>
      <c r="E1362" s="23"/>
      <c r="F1362" s="21"/>
      <c r="G1362" s="31"/>
    </row>
    <row r="1363" spans="3:7" customFormat="1">
      <c r="C1363" s="22"/>
      <c r="D1363" s="1"/>
      <c r="E1363" s="23"/>
      <c r="F1363" s="21"/>
      <c r="G1363" s="31"/>
    </row>
    <row r="1364" spans="3:7" customFormat="1">
      <c r="C1364" s="22"/>
      <c r="D1364" s="1"/>
      <c r="E1364" s="23"/>
      <c r="F1364" s="21"/>
      <c r="G1364" s="31"/>
    </row>
    <row r="1365" spans="3:7" customFormat="1">
      <c r="C1365" s="22"/>
      <c r="D1365" s="1"/>
      <c r="E1365" s="23"/>
      <c r="F1365" s="21"/>
      <c r="G1365" s="31"/>
    </row>
    <row r="1366" spans="3:7" customFormat="1">
      <c r="C1366" s="22"/>
      <c r="D1366" s="1"/>
      <c r="E1366" s="23"/>
      <c r="F1366" s="21"/>
      <c r="G1366" s="31"/>
    </row>
    <row r="1367" spans="3:7" customFormat="1">
      <c r="C1367" s="22"/>
      <c r="D1367" s="1"/>
      <c r="E1367" s="23"/>
      <c r="F1367" s="21"/>
      <c r="G1367" s="31"/>
    </row>
    <row r="1368" spans="3:7" customFormat="1">
      <c r="C1368" s="22"/>
      <c r="D1368" s="1"/>
      <c r="E1368" s="23"/>
      <c r="F1368" s="21"/>
      <c r="G1368" s="31"/>
    </row>
    <row r="1369" spans="3:7" customFormat="1">
      <c r="C1369" s="22"/>
      <c r="D1369" s="1"/>
      <c r="E1369" s="23"/>
      <c r="F1369" s="21"/>
      <c r="G1369" s="31"/>
    </row>
    <row r="1370" spans="3:7" customFormat="1">
      <c r="C1370" s="22"/>
      <c r="D1370" s="1"/>
      <c r="E1370" s="23"/>
      <c r="F1370" s="21"/>
      <c r="G1370" s="31"/>
    </row>
    <row r="1371" spans="3:7" customFormat="1">
      <c r="C1371" s="22"/>
      <c r="D1371" s="1"/>
      <c r="E1371" s="23"/>
      <c r="F1371" s="21"/>
      <c r="G1371" s="31"/>
    </row>
    <row r="1372" spans="3:7" customFormat="1">
      <c r="C1372" s="22"/>
      <c r="D1372" s="1"/>
      <c r="E1372" s="23"/>
      <c r="F1372" s="21"/>
      <c r="G1372" s="31"/>
    </row>
    <row r="1373" spans="3:7" customFormat="1">
      <c r="C1373" s="22"/>
      <c r="D1373" s="1"/>
      <c r="E1373" s="23"/>
      <c r="F1373" s="21"/>
      <c r="G1373" s="31"/>
    </row>
    <row r="1374" spans="3:7" customFormat="1">
      <c r="C1374" s="22"/>
      <c r="D1374" s="1"/>
      <c r="E1374" s="23"/>
      <c r="F1374" s="21"/>
      <c r="G1374" s="31"/>
    </row>
    <row r="1375" spans="3:7" customFormat="1">
      <c r="C1375" s="22"/>
      <c r="D1375" s="1"/>
      <c r="E1375" s="23"/>
      <c r="F1375" s="21"/>
      <c r="G1375" s="31"/>
    </row>
    <row r="1376" spans="3:7" customFormat="1">
      <c r="C1376" s="22"/>
      <c r="D1376" s="1"/>
      <c r="E1376" s="23"/>
      <c r="F1376" s="21"/>
      <c r="G1376" s="31"/>
    </row>
    <row r="1377" spans="3:7" customFormat="1">
      <c r="C1377" s="22"/>
      <c r="D1377" s="1"/>
      <c r="E1377" s="23"/>
      <c r="F1377" s="21"/>
      <c r="G1377" s="31"/>
    </row>
    <row r="1378" spans="3:7" customFormat="1">
      <c r="C1378" s="22"/>
      <c r="D1378" s="1"/>
      <c r="E1378" s="23"/>
      <c r="F1378" s="21"/>
      <c r="G1378" s="31"/>
    </row>
    <row r="1379" spans="3:7" customFormat="1">
      <c r="C1379" s="22"/>
      <c r="D1379" s="1"/>
      <c r="E1379" s="23"/>
      <c r="F1379" s="21"/>
      <c r="G1379" s="31"/>
    </row>
    <row r="1380" spans="3:7" customFormat="1">
      <c r="C1380" s="22"/>
      <c r="D1380" s="1"/>
      <c r="E1380" s="23"/>
      <c r="F1380" s="21"/>
      <c r="G1380" s="31"/>
    </row>
    <row r="1381" spans="3:7" customFormat="1">
      <c r="C1381" s="22"/>
      <c r="D1381" s="1"/>
      <c r="E1381" s="23"/>
      <c r="F1381" s="21"/>
      <c r="G1381" s="31"/>
    </row>
    <row r="1382" spans="3:7" customFormat="1">
      <c r="C1382" s="22"/>
      <c r="D1382" s="1"/>
      <c r="E1382" s="23"/>
      <c r="F1382" s="21"/>
      <c r="G1382" s="31"/>
    </row>
    <row r="1383" spans="3:7" customFormat="1">
      <c r="C1383" s="22"/>
      <c r="D1383" s="1"/>
      <c r="E1383" s="23"/>
      <c r="F1383" s="21"/>
      <c r="G1383" s="31"/>
    </row>
    <row r="1384" spans="3:7" customFormat="1">
      <c r="C1384" s="22"/>
      <c r="D1384" s="1"/>
      <c r="E1384" s="23"/>
      <c r="F1384" s="21"/>
      <c r="G1384" s="31"/>
    </row>
    <row r="1385" spans="3:7" customFormat="1">
      <c r="C1385" s="22"/>
      <c r="D1385" s="1"/>
      <c r="E1385" s="23"/>
      <c r="F1385" s="21"/>
      <c r="G1385" s="31"/>
    </row>
    <row r="1386" spans="3:7" customFormat="1">
      <c r="C1386" s="22"/>
      <c r="D1386" s="1"/>
      <c r="E1386" s="23"/>
      <c r="F1386" s="21"/>
      <c r="G1386" s="31"/>
    </row>
    <row r="1387" spans="3:7" customFormat="1">
      <c r="C1387" s="22"/>
      <c r="D1387" s="1"/>
      <c r="E1387" s="23"/>
      <c r="F1387" s="21"/>
      <c r="G1387" s="31"/>
    </row>
    <row r="1388" spans="3:7" customFormat="1">
      <c r="C1388" s="22"/>
      <c r="D1388" s="1"/>
      <c r="E1388" s="23"/>
      <c r="F1388" s="21"/>
      <c r="G1388" s="31"/>
    </row>
    <row r="1389" spans="3:7" customFormat="1">
      <c r="C1389" s="22"/>
      <c r="D1389" s="1"/>
      <c r="E1389" s="23"/>
      <c r="F1389" s="21"/>
      <c r="G1389" s="31"/>
    </row>
    <row r="1390" spans="3:7" customFormat="1">
      <c r="C1390" s="22"/>
      <c r="D1390" s="1"/>
      <c r="E1390" s="23"/>
      <c r="F1390" s="21"/>
      <c r="G1390" s="31"/>
    </row>
    <row r="1391" spans="3:7" customFormat="1">
      <c r="C1391" s="22"/>
      <c r="D1391" s="1"/>
      <c r="E1391" s="23"/>
      <c r="F1391" s="21"/>
      <c r="G1391" s="31"/>
    </row>
    <row r="1392" spans="3:7" customFormat="1">
      <c r="C1392" s="22"/>
      <c r="D1392" s="1"/>
      <c r="E1392" s="23"/>
      <c r="F1392" s="21"/>
      <c r="G1392" s="31"/>
    </row>
    <row r="1393" spans="3:7" customFormat="1">
      <c r="C1393" s="22"/>
      <c r="D1393" s="1"/>
      <c r="E1393" s="23"/>
      <c r="F1393" s="21"/>
      <c r="G1393" s="31"/>
    </row>
    <row r="1394" spans="3:7" customFormat="1">
      <c r="C1394" s="22"/>
      <c r="D1394" s="1"/>
      <c r="E1394" s="23"/>
      <c r="F1394" s="21"/>
      <c r="G1394" s="31"/>
    </row>
    <row r="1395" spans="3:7" customFormat="1">
      <c r="C1395" s="22"/>
      <c r="D1395" s="1"/>
      <c r="E1395" s="23"/>
      <c r="F1395" s="21"/>
      <c r="G1395" s="31"/>
    </row>
    <row r="1396" spans="3:7" customFormat="1">
      <c r="C1396" s="22"/>
      <c r="D1396" s="1"/>
      <c r="E1396" s="23"/>
      <c r="F1396" s="21"/>
      <c r="G1396" s="31"/>
    </row>
    <row r="1397" spans="3:7" customFormat="1">
      <c r="C1397" s="22"/>
      <c r="D1397" s="1"/>
      <c r="E1397" s="23"/>
      <c r="F1397" s="21"/>
      <c r="G1397" s="31"/>
    </row>
    <row r="1398" spans="3:7" customFormat="1">
      <c r="C1398" s="22"/>
      <c r="D1398" s="1"/>
      <c r="E1398" s="23"/>
      <c r="F1398" s="21"/>
      <c r="G1398" s="31"/>
    </row>
    <row r="1399" spans="3:7" customFormat="1">
      <c r="C1399" s="22"/>
      <c r="D1399" s="1"/>
      <c r="E1399" s="23"/>
      <c r="F1399" s="21"/>
      <c r="G1399" s="31"/>
    </row>
    <row r="1400" spans="3:7" customFormat="1">
      <c r="C1400" s="22"/>
      <c r="D1400" s="1"/>
      <c r="E1400" s="23"/>
      <c r="F1400" s="21"/>
      <c r="G1400" s="31"/>
    </row>
    <row r="1401" spans="3:7" customFormat="1">
      <c r="C1401" s="22"/>
      <c r="D1401" s="1"/>
      <c r="E1401" s="23"/>
      <c r="F1401" s="21"/>
      <c r="G1401" s="31"/>
    </row>
    <row r="1402" spans="3:7" customFormat="1">
      <c r="C1402" s="22"/>
      <c r="D1402" s="1"/>
      <c r="E1402" s="23"/>
      <c r="F1402" s="21"/>
      <c r="G1402" s="31"/>
    </row>
    <row r="1403" spans="3:7" customFormat="1">
      <c r="C1403" s="22"/>
      <c r="D1403" s="1"/>
      <c r="E1403" s="23"/>
      <c r="F1403" s="21"/>
      <c r="G1403" s="31"/>
    </row>
    <row r="1404" spans="3:7" customFormat="1">
      <c r="C1404" s="22"/>
      <c r="D1404" s="1"/>
      <c r="E1404" s="23"/>
      <c r="F1404" s="21"/>
      <c r="G1404" s="31"/>
    </row>
    <row r="1405" spans="3:7" customFormat="1">
      <c r="C1405" s="22"/>
      <c r="D1405" s="1"/>
      <c r="E1405" s="23"/>
      <c r="F1405" s="21"/>
      <c r="G1405" s="31"/>
    </row>
    <row r="1406" spans="3:7" customFormat="1">
      <c r="C1406" s="22"/>
      <c r="D1406" s="1"/>
      <c r="E1406" s="23"/>
      <c r="F1406" s="21"/>
      <c r="G1406" s="31"/>
    </row>
    <row r="1407" spans="3:7" customFormat="1">
      <c r="C1407" s="22"/>
      <c r="D1407" s="1"/>
      <c r="E1407" s="23"/>
      <c r="F1407" s="21"/>
      <c r="G1407" s="31"/>
    </row>
    <row r="1408" spans="3:7" customFormat="1">
      <c r="C1408" s="22"/>
      <c r="D1408" s="1"/>
      <c r="E1408" s="23"/>
      <c r="F1408" s="21"/>
      <c r="G1408" s="31"/>
    </row>
    <row r="1409" spans="3:7" customFormat="1">
      <c r="C1409" s="22"/>
      <c r="D1409" s="1"/>
      <c r="E1409" s="23"/>
      <c r="F1409" s="21"/>
      <c r="G1409" s="31"/>
    </row>
    <row r="1410" spans="3:7" customFormat="1">
      <c r="C1410" s="22"/>
      <c r="D1410" s="1"/>
      <c r="E1410" s="23"/>
      <c r="F1410" s="21"/>
      <c r="G1410" s="31"/>
    </row>
    <row r="1411" spans="3:7" customFormat="1">
      <c r="C1411" s="22"/>
      <c r="D1411" s="1"/>
      <c r="E1411" s="23"/>
      <c r="F1411" s="21"/>
      <c r="G1411" s="31"/>
    </row>
    <row r="1412" spans="3:7" customFormat="1">
      <c r="C1412" s="22"/>
      <c r="D1412" s="1"/>
      <c r="E1412" s="23"/>
      <c r="F1412" s="21"/>
      <c r="G1412" s="31"/>
    </row>
    <row r="1413" spans="3:7" customFormat="1">
      <c r="C1413" s="22"/>
      <c r="D1413" s="1"/>
      <c r="E1413" s="23"/>
      <c r="F1413" s="21"/>
      <c r="G1413" s="31"/>
    </row>
    <row r="1414" spans="3:7" customFormat="1">
      <c r="C1414" s="22"/>
      <c r="D1414" s="1"/>
      <c r="E1414" s="23"/>
      <c r="F1414" s="21"/>
      <c r="G1414" s="31"/>
    </row>
    <row r="1415" spans="3:7" customFormat="1">
      <c r="C1415" s="22"/>
      <c r="D1415" s="1"/>
      <c r="E1415" s="23"/>
      <c r="F1415" s="21"/>
      <c r="G1415" s="31"/>
    </row>
    <row r="1416" spans="3:7" customFormat="1">
      <c r="C1416" s="22"/>
      <c r="D1416" s="1"/>
      <c r="E1416" s="23"/>
      <c r="F1416" s="21"/>
      <c r="G1416" s="31"/>
    </row>
    <row r="1417" spans="3:7" customFormat="1">
      <c r="C1417" s="22"/>
      <c r="D1417" s="1"/>
      <c r="E1417" s="23"/>
      <c r="F1417" s="21"/>
      <c r="G1417" s="31"/>
    </row>
    <row r="1418" spans="3:7" customFormat="1">
      <c r="C1418" s="22"/>
      <c r="D1418" s="1"/>
      <c r="E1418" s="23"/>
      <c r="F1418" s="21"/>
      <c r="G1418" s="31"/>
    </row>
    <row r="1419" spans="3:7" customFormat="1">
      <c r="C1419" s="22"/>
      <c r="D1419" s="1"/>
      <c r="E1419" s="23"/>
      <c r="F1419" s="21"/>
      <c r="G1419" s="31"/>
    </row>
    <row r="1420" spans="3:7" customFormat="1">
      <c r="C1420" s="22"/>
      <c r="D1420" s="1"/>
      <c r="E1420" s="23"/>
      <c r="F1420" s="21"/>
      <c r="G1420" s="31"/>
    </row>
    <row r="1421" spans="3:7" customFormat="1">
      <c r="C1421" s="22"/>
      <c r="D1421" s="1"/>
      <c r="E1421" s="23"/>
      <c r="F1421" s="21"/>
      <c r="G1421" s="31"/>
    </row>
    <row r="1422" spans="3:7" customFormat="1">
      <c r="C1422" s="22"/>
      <c r="D1422" s="1"/>
      <c r="E1422" s="23"/>
      <c r="F1422" s="21"/>
      <c r="G1422" s="31"/>
    </row>
    <row r="1423" spans="3:7" customFormat="1">
      <c r="C1423" s="22"/>
      <c r="D1423" s="1"/>
      <c r="E1423" s="23"/>
      <c r="F1423" s="21"/>
      <c r="G1423" s="31"/>
    </row>
    <row r="1424" spans="3:7" customFormat="1">
      <c r="C1424" s="22"/>
      <c r="D1424" s="1"/>
      <c r="E1424" s="23"/>
      <c r="F1424" s="21"/>
      <c r="G1424" s="31"/>
    </row>
    <row r="1425" spans="3:7" customFormat="1">
      <c r="C1425" s="22"/>
      <c r="D1425" s="1"/>
      <c r="E1425" s="23"/>
      <c r="F1425" s="21"/>
      <c r="G1425" s="31"/>
    </row>
    <row r="1426" spans="3:7" customFormat="1">
      <c r="C1426" s="22"/>
      <c r="D1426" s="1"/>
      <c r="E1426" s="23"/>
      <c r="F1426" s="21"/>
      <c r="G1426" s="31"/>
    </row>
    <row r="1427" spans="3:7" customFormat="1">
      <c r="C1427" s="22"/>
      <c r="D1427" s="1"/>
      <c r="E1427" s="23"/>
      <c r="F1427" s="21"/>
      <c r="G1427" s="31"/>
    </row>
    <row r="1428" spans="3:7" customFormat="1">
      <c r="C1428" s="22"/>
      <c r="D1428" s="1"/>
      <c r="E1428" s="23"/>
      <c r="F1428" s="21"/>
      <c r="G1428" s="31"/>
    </row>
    <row r="1429" spans="3:7" customFormat="1">
      <c r="C1429" s="22"/>
      <c r="D1429" s="1"/>
      <c r="E1429" s="23"/>
      <c r="F1429" s="21"/>
      <c r="G1429" s="31"/>
    </row>
    <row r="1430" spans="3:7" customFormat="1">
      <c r="C1430" s="22"/>
      <c r="D1430" s="1"/>
      <c r="E1430" s="23"/>
      <c r="F1430" s="21"/>
      <c r="G1430" s="31"/>
    </row>
    <row r="1431" spans="3:7" customFormat="1">
      <c r="C1431" s="22"/>
      <c r="D1431" s="1"/>
      <c r="E1431" s="23"/>
      <c r="F1431" s="21"/>
      <c r="G1431" s="31"/>
    </row>
    <row r="1432" spans="3:7" customFormat="1">
      <c r="C1432" s="22"/>
      <c r="D1432" s="1"/>
      <c r="E1432" s="23"/>
      <c r="F1432" s="21"/>
      <c r="G1432" s="31"/>
    </row>
    <row r="1433" spans="3:7" customFormat="1">
      <c r="C1433" s="22"/>
      <c r="D1433" s="1"/>
      <c r="E1433" s="23"/>
      <c r="F1433" s="21"/>
      <c r="G1433" s="31"/>
    </row>
    <row r="1434" spans="3:7" customFormat="1">
      <c r="C1434" s="22"/>
      <c r="D1434" s="1"/>
      <c r="E1434" s="23"/>
      <c r="F1434" s="21"/>
      <c r="G1434" s="31"/>
    </row>
    <row r="1435" spans="3:7" customFormat="1">
      <c r="C1435" s="22"/>
      <c r="D1435" s="1"/>
      <c r="E1435" s="23"/>
      <c r="F1435" s="21"/>
      <c r="G1435" s="31"/>
    </row>
    <row r="1436" spans="3:7" customFormat="1">
      <c r="C1436" s="22"/>
      <c r="D1436" s="1"/>
      <c r="E1436" s="23"/>
      <c r="F1436" s="21"/>
      <c r="G1436" s="31"/>
    </row>
    <row r="1437" spans="3:7" customFormat="1">
      <c r="C1437" s="22"/>
      <c r="D1437" s="1"/>
      <c r="E1437" s="23"/>
      <c r="F1437" s="21"/>
      <c r="G1437" s="31"/>
    </row>
    <row r="1438" spans="3:7" customFormat="1">
      <c r="C1438" s="22"/>
      <c r="D1438" s="1"/>
      <c r="E1438" s="23"/>
      <c r="F1438" s="21"/>
      <c r="G1438" s="31"/>
    </row>
    <row r="1439" spans="3:7" customFormat="1">
      <c r="C1439" s="22"/>
      <c r="D1439" s="1"/>
      <c r="E1439" s="23"/>
      <c r="F1439" s="21"/>
      <c r="G1439" s="31"/>
    </row>
    <row r="1440" spans="3:7" customFormat="1">
      <c r="C1440" s="22"/>
      <c r="D1440" s="1"/>
      <c r="E1440" s="23"/>
      <c r="F1440" s="21"/>
      <c r="G1440" s="31"/>
    </row>
    <row r="1441" spans="3:7" customFormat="1">
      <c r="C1441" s="22"/>
      <c r="D1441" s="1"/>
      <c r="E1441" s="23"/>
      <c r="F1441" s="21"/>
      <c r="G1441" s="31"/>
    </row>
    <row r="1442" spans="3:7" customFormat="1">
      <c r="C1442" s="22"/>
      <c r="D1442" s="1"/>
      <c r="E1442" s="23"/>
      <c r="F1442" s="21"/>
      <c r="G1442" s="31"/>
    </row>
    <row r="1443" spans="3:7" customFormat="1">
      <c r="C1443" s="22"/>
      <c r="D1443" s="1"/>
      <c r="E1443" s="23"/>
      <c r="F1443" s="21"/>
      <c r="G1443" s="31"/>
    </row>
    <row r="1444" spans="3:7" customFormat="1">
      <c r="C1444" s="22"/>
      <c r="D1444" s="1"/>
      <c r="E1444" s="23"/>
      <c r="F1444" s="21"/>
      <c r="G1444" s="31"/>
    </row>
    <row r="1445" spans="3:7" customFormat="1">
      <c r="C1445" s="22"/>
      <c r="D1445" s="1"/>
      <c r="E1445" s="23"/>
      <c r="F1445" s="21"/>
      <c r="G1445" s="31"/>
    </row>
    <row r="1446" spans="3:7" customFormat="1">
      <c r="C1446" s="22"/>
      <c r="D1446" s="1"/>
      <c r="E1446" s="23"/>
      <c r="F1446" s="21"/>
      <c r="G1446" s="31"/>
    </row>
    <row r="1447" spans="3:7" customFormat="1">
      <c r="C1447" s="22"/>
      <c r="D1447" s="1"/>
      <c r="E1447" s="23"/>
      <c r="F1447" s="21"/>
      <c r="G1447" s="31"/>
    </row>
    <row r="1448" spans="3:7" customFormat="1">
      <c r="C1448" s="22"/>
      <c r="D1448" s="1"/>
      <c r="E1448" s="23"/>
      <c r="F1448" s="21"/>
      <c r="G1448" s="31"/>
    </row>
    <row r="1449" spans="3:7" customFormat="1">
      <c r="C1449" s="22"/>
      <c r="D1449" s="1"/>
      <c r="E1449" s="23"/>
      <c r="F1449" s="21"/>
      <c r="G1449" s="31"/>
    </row>
    <row r="1450" spans="3:7" customFormat="1">
      <c r="C1450" s="22"/>
      <c r="D1450" s="1"/>
      <c r="E1450" s="23"/>
      <c r="F1450" s="21"/>
      <c r="G1450" s="31"/>
    </row>
    <row r="1451" spans="3:7" customFormat="1">
      <c r="C1451" s="22"/>
      <c r="D1451" s="1"/>
      <c r="E1451" s="23"/>
      <c r="F1451" s="21"/>
      <c r="G1451" s="31"/>
    </row>
    <row r="1452" spans="3:7" customFormat="1">
      <c r="C1452" s="22"/>
      <c r="D1452" s="1"/>
      <c r="E1452" s="23"/>
      <c r="F1452" s="21"/>
      <c r="G1452" s="31"/>
    </row>
    <row r="1453" spans="3:7" customFormat="1">
      <c r="C1453" s="22"/>
      <c r="D1453" s="1"/>
      <c r="E1453" s="23"/>
      <c r="F1453" s="21"/>
      <c r="G1453" s="31"/>
    </row>
    <row r="1454" spans="3:7" customFormat="1">
      <c r="C1454" s="22"/>
      <c r="D1454" s="1"/>
      <c r="E1454" s="23"/>
      <c r="F1454" s="21"/>
      <c r="G1454" s="31"/>
    </row>
    <row r="1455" spans="3:7" customFormat="1">
      <c r="C1455" s="22"/>
      <c r="D1455" s="1"/>
      <c r="E1455" s="23"/>
      <c r="F1455" s="21"/>
      <c r="G1455" s="31"/>
    </row>
    <row r="1456" spans="3:7" customFormat="1">
      <c r="C1456" s="22"/>
      <c r="D1456" s="1"/>
      <c r="E1456" s="23"/>
      <c r="F1456" s="21"/>
      <c r="G1456" s="31"/>
    </row>
    <row r="1457" spans="3:7" customFormat="1">
      <c r="C1457" s="22"/>
      <c r="D1457" s="1"/>
      <c r="E1457" s="23"/>
      <c r="F1457" s="21"/>
      <c r="G1457" s="31"/>
    </row>
    <row r="1458" spans="3:7" customFormat="1">
      <c r="C1458" s="22"/>
      <c r="D1458" s="1"/>
      <c r="E1458" s="23"/>
      <c r="F1458" s="21"/>
      <c r="G1458" s="31"/>
    </row>
    <row r="1459" spans="3:7" customFormat="1">
      <c r="C1459" s="22"/>
      <c r="D1459" s="1"/>
      <c r="E1459" s="23"/>
      <c r="F1459" s="21"/>
      <c r="G1459" s="31"/>
    </row>
    <row r="1460" spans="3:7" customFormat="1">
      <c r="C1460" s="22"/>
      <c r="D1460" s="1"/>
      <c r="E1460" s="23"/>
      <c r="F1460" s="21"/>
      <c r="G1460" s="31"/>
    </row>
    <row r="1461" spans="3:7" customFormat="1">
      <c r="C1461" s="22"/>
      <c r="D1461" s="1"/>
      <c r="E1461" s="23"/>
      <c r="F1461" s="21"/>
      <c r="G1461" s="31"/>
    </row>
    <row r="1462" spans="3:7" customFormat="1">
      <c r="C1462" s="22"/>
      <c r="D1462" s="1"/>
      <c r="E1462" s="23"/>
      <c r="F1462" s="21"/>
      <c r="G1462" s="31"/>
    </row>
    <row r="1463" spans="3:7" customFormat="1">
      <c r="C1463" s="22"/>
      <c r="D1463" s="1"/>
      <c r="E1463" s="23"/>
      <c r="F1463" s="21"/>
      <c r="G1463" s="31"/>
    </row>
    <row r="1464" spans="3:7" customFormat="1">
      <c r="C1464" s="22"/>
      <c r="D1464" s="1"/>
      <c r="E1464" s="23"/>
      <c r="F1464" s="21"/>
      <c r="G1464" s="31"/>
    </row>
    <row r="1465" spans="3:7" customFormat="1">
      <c r="C1465" s="22"/>
      <c r="D1465" s="1"/>
      <c r="E1465" s="23"/>
      <c r="F1465" s="21"/>
      <c r="G1465" s="31"/>
    </row>
    <row r="1466" spans="3:7" customFormat="1">
      <c r="C1466" s="22"/>
      <c r="D1466" s="1"/>
      <c r="E1466" s="23"/>
      <c r="F1466" s="21"/>
      <c r="G1466" s="31"/>
    </row>
    <row r="1467" spans="3:7" customFormat="1">
      <c r="C1467" s="22"/>
      <c r="D1467" s="1"/>
      <c r="E1467" s="23"/>
      <c r="F1467" s="21"/>
      <c r="G1467" s="31"/>
    </row>
    <row r="1468" spans="3:7" customFormat="1">
      <c r="C1468" s="22"/>
      <c r="D1468" s="1"/>
      <c r="E1468" s="23"/>
      <c r="F1468" s="21"/>
      <c r="G1468" s="31"/>
    </row>
    <row r="1469" spans="3:7" customFormat="1">
      <c r="C1469" s="22"/>
      <c r="D1469" s="1"/>
      <c r="E1469" s="23"/>
      <c r="F1469" s="21"/>
      <c r="G1469" s="31"/>
    </row>
    <row r="1470" spans="3:7" customFormat="1">
      <c r="C1470" s="22"/>
      <c r="D1470" s="1"/>
      <c r="E1470" s="23"/>
      <c r="F1470" s="21"/>
      <c r="G1470" s="31"/>
    </row>
    <row r="1471" spans="3:7" customFormat="1">
      <c r="C1471" s="22"/>
      <c r="D1471" s="1"/>
      <c r="E1471" s="23"/>
      <c r="F1471" s="21"/>
      <c r="G1471" s="31"/>
    </row>
    <row r="1472" spans="3:7" customFormat="1">
      <c r="C1472" s="22"/>
      <c r="D1472" s="1"/>
      <c r="E1472" s="23"/>
      <c r="F1472" s="21"/>
      <c r="G1472" s="31"/>
    </row>
    <row r="1473" spans="3:7" customFormat="1">
      <c r="C1473" s="22"/>
      <c r="D1473" s="1"/>
      <c r="E1473" s="23"/>
      <c r="F1473" s="21"/>
      <c r="G1473" s="31"/>
    </row>
    <row r="1474" spans="3:7" customFormat="1">
      <c r="C1474" s="22"/>
      <c r="D1474" s="1"/>
      <c r="E1474" s="23"/>
      <c r="F1474" s="21"/>
      <c r="G1474" s="31"/>
    </row>
    <row r="1475" spans="3:7" customFormat="1">
      <c r="C1475" s="22"/>
      <c r="D1475" s="1"/>
      <c r="E1475" s="23"/>
      <c r="F1475" s="21"/>
      <c r="G1475" s="31"/>
    </row>
    <row r="1476" spans="3:7" customFormat="1">
      <c r="C1476" s="22"/>
      <c r="D1476" s="1"/>
      <c r="E1476" s="23"/>
      <c r="F1476" s="21"/>
      <c r="G1476" s="31"/>
    </row>
    <row r="1477" spans="3:7" customFormat="1">
      <c r="C1477" s="22"/>
      <c r="D1477" s="1"/>
      <c r="E1477" s="23"/>
      <c r="F1477" s="21"/>
      <c r="G1477" s="31"/>
    </row>
    <row r="1478" spans="3:7" customFormat="1">
      <c r="C1478" s="22"/>
      <c r="D1478" s="1"/>
      <c r="E1478" s="23"/>
      <c r="F1478" s="21"/>
      <c r="G1478" s="31"/>
    </row>
    <row r="1479" spans="3:7" customFormat="1">
      <c r="C1479" s="22"/>
      <c r="D1479" s="1"/>
      <c r="E1479" s="23"/>
      <c r="F1479" s="21"/>
      <c r="G1479" s="31"/>
    </row>
    <row r="1480" spans="3:7" customFormat="1">
      <c r="C1480" s="22"/>
      <c r="D1480" s="1"/>
      <c r="E1480" s="23"/>
      <c r="F1480" s="21"/>
      <c r="G1480" s="31"/>
    </row>
    <row r="1481" spans="3:7" customFormat="1">
      <c r="C1481" s="22"/>
      <c r="D1481" s="1"/>
      <c r="E1481" s="23"/>
      <c r="F1481" s="21"/>
      <c r="G1481" s="31"/>
    </row>
    <row r="1482" spans="3:7" customFormat="1">
      <c r="C1482" s="22"/>
      <c r="D1482" s="1"/>
      <c r="E1482" s="23"/>
      <c r="F1482" s="21"/>
      <c r="G1482" s="31"/>
    </row>
    <row r="1483" spans="3:7" customFormat="1">
      <c r="C1483" s="22"/>
      <c r="D1483" s="1"/>
      <c r="E1483" s="23"/>
      <c r="F1483" s="21"/>
      <c r="G1483" s="31"/>
    </row>
    <row r="1484" spans="3:7" customFormat="1">
      <c r="C1484" s="22"/>
      <c r="D1484" s="1"/>
      <c r="E1484" s="23"/>
      <c r="F1484" s="21"/>
      <c r="G1484" s="31"/>
    </row>
    <row r="1485" spans="3:7" customFormat="1">
      <c r="C1485" s="22"/>
      <c r="D1485" s="1"/>
      <c r="E1485" s="23"/>
      <c r="F1485" s="21"/>
      <c r="G1485" s="31"/>
    </row>
    <row r="1486" spans="3:7" customFormat="1">
      <c r="C1486" s="22"/>
      <c r="D1486" s="1"/>
      <c r="E1486" s="23"/>
      <c r="F1486" s="21"/>
      <c r="G1486" s="31"/>
    </row>
    <row r="1487" spans="3:7" customFormat="1">
      <c r="C1487" s="22"/>
      <c r="D1487" s="1"/>
      <c r="E1487" s="23"/>
      <c r="F1487" s="21"/>
      <c r="G1487" s="31"/>
    </row>
    <row r="1488" spans="3:7" customFormat="1">
      <c r="C1488" s="22"/>
      <c r="D1488" s="1"/>
      <c r="E1488" s="23"/>
      <c r="F1488" s="21"/>
      <c r="G1488" s="31"/>
    </row>
    <row r="1489" spans="3:7" customFormat="1">
      <c r="C1489" s="22"/>
      <c r="D1489" s="1"/>
      <c r="E1489" s="23"/>
      <c r="F1489" s="21"/>
      <c r="G1489" s="31"/>
    </row>
    <row r="1490" spans="3:7" customFormat="1">
      <c r="C1490" s="22"/>
      <c r="D1490" s="1"/>
      <c r="E1490" s="23"/>
      <c r="F1490" s="21"/>
      <c r="G1490" s="31"/>
    </row>
    <row r="1491" spans="3:7" customFormat="1">
      <c r="C1491" s="22"/>
      <c r="D1491" s="1"/>
      <c r="E1491" s="23"/>
      <c r="F1491" s="21"/>
      <c r="G1491" s="31"/>
    </row>
    <row r="1492" spans="3:7" customFormat="1">
      <c r="C1492" s="22"/>
      <c r="D1492" s="1"/>
      <c r="E1492" s="23"/>
      <c r="F1492" s="21"/>
      <c r="G1492" s="31"/>
    </row>
    <row r="1493" spans="3:7" customFormat="1">
      <c r="C1493" s="22"/>
      <c r="D1493" s="1"/>
      <c r="E1493" s="23"/>
      <c r="F1493" s="21"/>
      <c r="G1493" s="31"/>
    </row>
    <row r="1494" spans="3:7" customFormat="1">
      <c r="C1494" s="22"/>
      <c r="D1494" s="1"/>
      <c r="E1494" s="23"/>
      <c r="F1494" s="21"/>
      <c r="G1494" s="31"/>
    </row>
    <row r="1495" spans="3:7" customFormat="1">
      <c r="C1495" s="22"/>
      <c r="D1495" s="1"/>
      <c r="E1495" s="23"/>
      <c r="F1495" s="21"/>
      <c r="G1495" s="31"/>
    </row>
    <row r="1496" spans="3:7" customFormat="1">
      <c r="C1496" s="22"/>
      <c r="D1496" s="1"/>
      <c r="E1496" s="23"/>
      <c r="F1496" s="21"/>
      <c r="G1496" s="31"/>
    </row>
    <row r="1497" spans="3:7" customFormat="1">
      <c r="C1497" s="22"/>
      <c r="D1497" s="1"/>
      <c r="E1497" s="23"/>
      <c r="F1497" s="21"/>
      <c r="G1497" s="31"/>
    </row>
    <row r="1498" spans="3:7" customFormat="1">
      <c r="C1498" s="22"/>
      <c r="D1498" s="1"/>
      <c r="E1498" s="23"/>
      <c r="F1498" s="21"/>
      <c r="G1498" s="31"/>
    </row>
    <row r="1499" spans="3:7" customFormat="1">
      <c r="C1499" s="22"/>
      <c r="D1499" s="1"/>
      <c r="E1499" s="23"/>
      <c r="F1499" s="21"/>
      <c r="G1499" s="31"/>
    </row>
    <row r="1500" spans="3:7" customFormat="1">
      <c r="C1500" s="22"/>
      <c r="D1500" s="1"/>
      <c r="E1500" s="23"/>
      <c r="F1500" s="21"/>
      <c r="G1500" s="31"/>
    </row>
    <row r="1501" spans="3:7" customFormat="1">
      <c r="C1501" s="22"/>
      <c r="D1501" s="1"/>
      <c r="E1501" s="23"/>
      <c r="F1501" s="21"/>
      <c r="G1501" s="31"/>
    </row>
    <row r="1502" spans="3:7" customFormat="1">
      <c r="C1502" s="22"/>
      <c r="D1502" s="1"/>
      <c r="E1502" s="23"/>
      <c r="F1502" s="21"/>
      <c r="G1502" s="31"/>
    </row>
    <row r="1503" spans="3:7" customFormat="1">
      <c r="C1503" s="22"/>
      <c r="D1503" s="1"/>
      <c r="E1503" s="23"/>
      <c r="F1503" s="21"/>
      <c r="G1503" s="31"/>
    </row>
    <row r="1504" spans="3:7" customFormat="1">
      <c r="C1504" s="22"/>
      <c r="D1504" s="1"/>
      <c r="E1504" s="23"/>
      <c r="F1504" s="21"/>
      <c r="G1504" s="31"/>
    </row>
    <row r="1505" spans="3:7" customFormat="1">
      <c r="C1505" s="22"/>
      <c r="D1505" s="1"/>
      <c r="E1505" s="23"/>
      <c r="F1505" s="21"/>
      <c r="G1505" s="31"/>
    </row>
    <row r="1506" spans="3:7" customFormat="1">
      <c r="C1506" s="22"/>
      <c r="D1506" s="1"/>
      <c r="E1506" s="23"/>
      <c r="F1506" s="21"/>
      <c r="G1506" s="31"/>
    </row>
    <row r="1507" spans="3:7" customFormat="1">
      <c r="C1507" s="22"/>
      <c r="D1507" s="1"/>
      <c r="E1507" s="23"/>
      <c r="F1507" s="21"/>
      <c r="G1507" s="31"/>
    </row>
    <row r="1508" spans="3:7" customFormat="1">
      <c r="C1508" s="22"/>
      <c r="D1508" s="1"/>
      <c r="E1508" s="23"/>
      <c r="F1508" s="21"/>
      <c r="G1508" s="31"/>
    </row>
    <row r="1509" spans="3:7" customFormat="1">
      <c r="C1509" s="22"/>
      <c r="D1509" s="1"/>
      <c r="E1509" s="23"/>
      <c r="F1509" s="21"/>
      <c r="G1509" s="31"/>
    </row>
    <row r="1510" spans="3:7" customFormat="1">
      <c r="C1510" s="22"/>
      <c r="D1510" s="1"/>
      <c r="E1510" s="23"/>
      <c r="F1510" s="21"/>
      <c r="G1510" s="31"/>
    </row>
    <row r="1511" spans="3:7" customFormat="1">
      <c r="C1511" s="22"/>
      <c r="D1511" s="1"/>
      <c r="E1511" s="23"/>
      <c r="F1511" s="21"/>
      <c r="G1511" s="31"/>
    </row>
    <row r="1512" spans="3:7" customFormat="1">
      <c r="C1512" s="22"/>
      <c r="D1512" s="1"/>
      <c r="E1512" s="23"/>
      <c r="F1512" s="21"/>
      <c r="G1512" s="31"/>
    </row>
    <row r="1513" spans="3:7" customFormat="1">
      <c r="C1513" s="22"/>
      <c r="D1513" s="1"/>
      <c r="E1513" s="23"/>
      <c r="F1513" s="21"/>
      <c r="G1513" s="31"/>
    </row>
    <row r="1514" spans="3:7" customFormat="1">
      <c r="C1514" s="22"/>
      <c r="D1514" s="1"/>
      <c r="E1514" s="23"/>
      <c r="F1514" s="21"/>
      <c r="G1514" s="31"/>
    </row>
    <row r="1515" spans="3:7" customFormat="1">
      <c r="C1515" s="22"/>
      <c r="D1515" s="1"/>
      <c r="E1515" s="23"/>
      <c r="F1515" s="21"/>
      <c r="G1515" s="31"/>
    </row>
    <row r="1516" spans="3:7" customFormat="1">
      <c r="C1516" s="22"/>
      <c r="D1516" s="1"/>
      <c r="E1516" s="23"/>
      <c r="F1516" s="21"/>
      <c r="G1516" s="31"/>
    </row>
    <row r="1517" spans="3:7" customFormat="1">
      <c r="C1517" s="22"/>
      <c r="D1517" s="1"/>
      <c r="E1517" s="23"/>
      <c r="F1517" s="21"/>
      <c r="G1517" s="31"/>
    </row>
    <row r="1518" spans="3:7" customFormat="1">
      <c r="C1518" s="22"/>
      <c r="D1518" s="1"/>
      <c r="E1518" s="23"/>
      <c r="F1518" s="21"/>
      <c r="G1518" s="31"/>
    </row>
    <row r="1519" spans="3:7" customFormat="1">
      <c r="C1519" s="22"/>
      <c r="D1519" s="1"/>
      <c r="E1519" s="23"/>
      <c r="F1519" s="21"/>
      <c r="G1519" s="31"/>
    </row>
    <row r="1520" spans="3:7" customFormat="1">
      <c r="C1520" s="22"/>
      <c r="D1520" s="1"/>
      <c r="E1520" s="23"/>
      <c r="F1520" s="21"/>
      <c r="G1520" s="31"/>
    </row>
    <row r="1521" spans="3:7" customFormat="1">
      <c r="C1521" s="22"/>
      <c r="D1521" s="1"/>
      <c r="E1521" s="23"/>
      <c r="F1521" s="21"/>
      <c r="G1521" s="31"/>
    </row>
    <row r="1522" spans="3:7" customFormat="1">
      <c r="C1522" s="22"/>
      <c r="D1522" s="1"/>
      <c r="E1522" s="23"/>
      <c r="F1522" s="21"/>
      <c r="G1522" s="31"/>
    </row>
    <row r="1523" spans="3:7" customFormat="1">
      <c r="C1523" s="22"/>
      <c r="D1523" s="1"/>
      <c r="E1523" s="23"/>
      <c r="F1523" s="21"/>
      <c r="G1523" s="31"/>
    </row>
    <row r="1524" spans="3:7" customFormat="1">
      <c r="C1524" s="22"/>
      <c r="D1524" s="1"/>
      <c r="E1524" s="23"/>
      <c r="F1524" s="21"/>
      <c r="G1524" s="31"/>
    </row>
    <row r="1525" spans="3:7" customFormat="1">
      <c r="C1525" s="22"/>
      <c r="D1525" s="1"/>
      <c r="E1525" s="23"/>
      <c r="F1525" s="21"/>
      <c r="G1525" s="31"/>
    </row>
    <row r="1526" spans="3:7" customFormat="1">
      <c r="C1526" s="22"/>
      <c r="D1526" s="1"/>
      <c r="E1526" s="23"/>
      <c r="F1526" s="21"/>
      <c r="G1526" s="31"/>
    </row>
    <row r="1527" spans="3:7" customFormat="1">
      <c r="C1527" s="22"/>
      <c r="D1527" s="1"/>
      <c r="E1527" s="23"/>
      <c r="F1527" s="21"/>
      <c r="G1527" s="31"/>
    </row>
    <row r="1528" spans="3:7" customFormat="1">
      <c r="C1528" s="22"/>
      <c r="D1528" s="1"/>
      <c r="E1528" s="23"/>
      <c r="F1528" s="21"/>
      <c r="G1528" s="31"/>
    </row>
    <row r="1529" spans="3:7" customFormat="1">
      <c r="C1529" s="22"/>
      <c r="D1529" s="1"/>
      <c r="E1529" s="23"/>
      <c r="F1529" s="21"/>
      <c r="G1529" s="31"/>
    </row>
    <row r="1530" spans="3:7" customFormat="1">
      <c r="C1530" s="22"/>
      <c r="D1530" s="1"/>
      <c r="E1530" s="23"/>
      <c r="F1530" s="21"/>
      <c r="G1530" s="31"/>
    </row>
    <row r="1531" spans="3:7" customFormat="1">
      <c r="C1531" s="22"/>
      <c r="D1531" s="1"/>
      <c r="E1531" s="23"/>
      <c r="F1531" s="21"/>
      <c r="G1531" s="31"/>
    </row>
    <row r="1532" spans="3:7" customFormat="1">
      <c r="C1532" s="22"/>
      <c r="D1532" s="1"/>
      <c r="E1532" s="23"/>
      <c r="F1532" s="21"/>
      <c r="G1532" s="31"/>
    </row>
    <row r="1533" spans="3:7" customFormat="1">
      <c r="C1533" s="22"/>
      <c r="D1533" s="1"/>
      <c r="E1533" s="23"/>
      <c r="F1533" s="21"/>
      <c r="G1533" s="31"/>
    </row>
    <row r="1534" spans="3:7" customFormat="1">
      <c r="C1534" s="22"/>
      <c r="D1534" s="1"/>
      <c r="E1534" s="23"/>
      <c r="F1534" s="21"/>
      <c r="G1534" s="31"/>
    </row>
    <row r="1535" spans="3:7" customFormat="1">
      <c r="C1535" s="22"/>
      <c r="D1535" s="1"/>
      <c r="E1535" s="23"/>
      <c r="F1535" s="21"/>
      <c r="G1535" s="31"/>
    </row>
    <row r="1536" spans="3:7" customFormat="1">
      <c r="C1536" s="22"/>
      <c r="D1536" s="1"/>
      <c r="E1536" s="23"/>
      <c r="F1536" s="21"/>
      <c r="G1536" s="31"/>
    </row>
    <row r="1537" spans="3:7" customFormat="1">
      <c r="C1537" s="22"/>
      <c r="D1537" s="1"/>
      <c r="E1537" s="23"/>
      <c r="F1537" s="21"/>
      <c r="G1537" s="31"/>
    </row>
    <row r="1538" spans="3:7" customFormat="1">
      <c r="C1538" s="22"/>
      <c r="D1538" s="1"/>
      <c r="E1538" s="23"/>
      <c r="F1538" s="21"/>
      <c r="G1538" s="31"/>
    </row>
    <row r="1539" spans="3:7" customFormat="1">
      <c r="C1539" s="22"/>
      <c r="D1539" s="1"/>
      <c r="E1539" s="23"/>
      <c r="F1539" s="21"/>
      <c r="G1539" s="31"/>
    </row>
    <row r="1540" spans="3:7" customFormat="1">
      <c r="C1540" s="22"/>
      <c r="D1540" s="1"/>
      <c r="E1540" s="23"/>
      <c r="F1540" s="21"/>
      <c r="G1540" s="31"/>
    </row>
    <row r="1541" spans="3:7" customFormat="1">
      <c r="C1541" s="22"/>
      <c r="D1541" s="1"/>
      <c r="E1541" s="23"/>
      <c r="F1541" s="21"/>
      <c r="G1541" s="31"/>
    </row>
    <row r="1542" spans="3:7" customFormat="1">
      <c r="C1542" s="22"/>
      <c r="D1542" s="1"/>
      <c r="E1542" s="23"/>
      <c r="F1542" s="21"/>
      <c r="G1542" s="31"/>
    </row>
    <row r="1543" spans="3:7" customFormat="1">
      <c r="C1543" s="22"/>
      <c r="D1543" s="1"/>
      <c r="E1543" s="23"/>
      <c r="F1543" s="21"/>
      <c r="G1543" s="31"/>
    </row>
    <row r="1544" spans="3:7" customFormat="1">
      <c r="C1544" s="22"/>
      <c r="D1544" s="1"/>
      <c r="E1544" s="23"/>
      <c r="F1544" s="21"/>
      <c r="G1544" s="31"/>
    </row>
    <row r="1545" spans="3:7" customFormat="1">
      <c r="C1545" s="22"/>
      <c r="D1545" s="1"/>
      <c r="E1545" s="23"/>
      <c r="F1545" s="21"/>
      <c r="G1545" s="31"/>
    </row>
    <row r="1546" spans="3:7" customFormat="1">
      <c r="C1546" s="22"/>
      <c r="D1546" s="1"/>
      <c r="E1546" s="23"/>
      <c r="F1546" s="21"/>
      <c r="G1546" s="31"/>
    </row>
    <row r="1547" spans="3:7" customFormat="1">
      <c r="C1547" s="22"/>
      <c r="D1547" s="1"/>
      <c r="E1547" s="23"/>
      <c r="F1547" s="21"/>
      <c r="G1547" s="31"/>
    </row>
    <row r="1548" spans="3:7" customFormat="1">
      <c r="C1548" s="22"/>
      <c r="D1548" s="1"/>
      <c r="E1548" s="23"/>
      <c r="F1548" s="21"/>
      <c r="G1548" s="31"/>
    </row>
    <row r="1549" spans="3:7" customFormat="1">
      <c r="C1549" s="22"/>
      <c r="D1549" s="1"/>
      <c r="E1549" s="23"/>
      <c r="F1549" s="21"/>
      <c r="G1549" s="31"/>
    </row>
    <row r="1550" spans="3:7" customFormat="1">
      <c r="C1550" s="22"/>
      <c r="D1550" s="1"/>
      <c r="E1550" s="23"/>
      <c r="F1550" s="21"/>
      <c r="G1550" s="31"/>
    </row>
    <row r="1551" spans="3:7" customFormat="1">
      <c r="C1551" s="22"/>
      <c r="D1551" s="1"/>
      <c r="E1551" s="23"/>
      <c r="F1551" s="21"/>
      <c r="G1551" s="31"/>
    </row>
    <row r="1552" spans="3:7" customFormat="1">
      <c r="C1552" s="22"/>
      <c r="D1552" s="1"/>
      <c r="E1552" s="23"/>
      <c r="F1552" s="21"/>
      <c r="G1552" s="31"/>
    </row>
    <row r="1553" spans="3:7" customFormat="1">
      <c r="C1553" s="22"/>
      <c r="D1553" s="1"/>
      <c r="E1553" s="23"/>
      <c r="F1553" s="21"/>
      <c r="G1553" s="31"/>
    </row>
    <row r="1554" spans="3:7" customFormat="1">
      <c r="C1554" s="22"/>
      <c r="D1554" s="1"/>
      <c r="E1554" s="23"/>
      <c r="F1554" s="21"/>
      <c r="G1554" s="31"/>
    </row>
    <row r="1555" spans="3:7" customFormat="1">
      <c r="C1555" s="22"/>
      <c r="D1555" s="1"/>
      <c r="E1555" s="23"/>
      <c r="F1555" s="21"/>
      <c r="G1555" s="31"/>
    </row>
    <row r="1556" spans="3:7" customFormat="1">
      <c r="C1556" s="22"/>
      <c r="D1556" s="1"/>
      <c r="E1556" s="23"/>
      <c r="F1556" s="21"/>
      <c r="G1556" s="31"/>
    </row>
    <row r="1557" spans="3:7" customFormat="1">
      <c r="C1557" s="22"/>
      <c r="D1557" s="1"/>
      <c r="E1557" s="23"/>
      <c r="F1557" s="21"/>
      <c r="G1557" s="31"/>
    </row>
    <row r="1558" spans="3:7" customFormat="1">
      <c r="C1558" s="22"/>
      <c r="D1558" s="1"/>
      <c r="E1558" s="23"/>
      <c r="F1558" s="21"/>
      <c r="G1558" s="31"/>
    </row>
    <row r="1559" spans="3:7" customFormat="1">
      <c r="C1559" s="22"/>
      <c r="D1559" s="1"/>
      <c r="E1559" s="23"/>
      <c r="F1559" s="21"/>
      <c r="G1559" s="31"/>
    </row>
    <row r="1560" spans="3:7" customFormat="1">
      <c r="C1560" s="22"/>
      <c r="D1560" s="1"/>
      <c r="E1560" s="23"/>
      <c r="F1560" s="21"/>
      <c r="G1560" s="31"/>
    </row>
    <row r="1561" spans="3:7" customFormat="1">
      <c r="C1561" s="22"/>
      <c r="D1561" s="1"/>
      <c r="E1561" s="23"/>
      <c r="F1561" s="21"/>
      <c r="G1561" s="31"/>
    </row>
    <row r="1562" spans="3:7" customFormat="1">
      <c r="C1562" s="22"/>
      <c r="D1562" s="1"/>
      <c r="E1562" s="23"/>
      <c r="F1562" s="21"/>
      <c r="G1562" s="31"/>
    </row>
    <row r="1563" spans="3:7" customFormat="1">
      <c r="C1563" s="22"/>
      <c r="D1563" s="1"/>
      <c r="E1563" s="23"/>
      <c r="F1563" s="21"/>
      <c r="G1563" s="31"/>
    </row>
    <row r="1564" spans="3:7" customFormat="1">
      <c r="C1564" s="22"/>
      <c r="D1564" s="1"/>
      <c r="E1564" s="23"/>
      <c r="F1564" s="21"/>
      <c r="G1564" s="31"/>
    </row>
    <row r="1565" spans="3:7" customFormat="1">
      <c r="C1565" s="22"/>
      <c r="D1565" s="1"/>
      <c r="E1565" s="23"/>
      <c r="F1565" s="21"/>
      <c r="G1565" s="31"/>
    </row>
    <row r="1566" spans="3:7" customFormat="1">
      <c r="C1566" s="22"/>
      <c r="D1566" s="1"/>
      <c r="E1566" s="23"/>
      <c r="F1566" s="21"/>
      <c r="G1566" s="31"/>
    </row>
    <row r="1567" spans="3:7" customFormat="1">
      <c r="C1567" s="22"/>
      <c r="D1567" s="1"/>
      <c r="E1567" s="23"/>
      <c r="F1567" s="21"/>
      <c r="G1567" s="31"/>
    </row>
    <row r="1568" spans="3:7" customFormat="1">
      <c r="C1568" s="22"/>
      <c r="D1568" s="1"/>
      <c r="E1568" s="23"/>
      <c r="F1568" s="21"/>
      <c r="G1568" s="31"/>
    </row>
    <row r="1569" spans="3:7" customFormat="1">
      <c r="C1569" s="22"/>
      <c r="D1569" s="1"/>
      <c r="E1569" s="23"/>
      <c r="F1569" s="21"/>
      <c r="G1569" s="31"/>
    </row>
    <row r="1570" spans="3:7" customFormat="1">
      <c r="C1570" s="22"/>
      <c r="D1570" s="1"/>
      <c r="E1570" s="23"/>
      <c r="F1570" s="21"/>
      <c r="G1570" s="31"/>
    </row>
    <row r="1571" spans="3:7" customFormat="1">
      <c r="C1571" s="22"/>
      <c r="D1571" s="1"/>
      <c r="E1571" s="23"/>
      <c r="F1571" s="21"/>
      <c r="G1571" s="31"/>
    </row>
    <row r="1572" spans="3:7" customFormat="1">
      <c r="C1572" s="22"/>
      <c r="D1572" s="1"/>
      <c r="E1572" s="23"/>
      <c r="F1572" s="21"/>
      <c r="G1572" s="31"/>
    </row>
    <row r="1573" spans="3:7" customFormat="1">
      <c r="C1573" s="22"/>
      <c r="D1573" s="1"/>
      <c r="E1573" s="23"/>
      <c r="F1573" s="21"/>
      <c r="G1573" s="31"/>
    </row>
    <row r="1574" spans="3:7" customFormat="1">
      <c r="C1574" s="22"/>
      <c r="D1574" s="1"/>
      <c r="E1574" s="23"/>
      <c r="F1574" s="21"/>
      <c r="G1574" s="31"/>
    </row>
    <row r="1575" spans="3:7" customFormat="1">
      <c r="C1575" s="22"/>
      <c r="D1575" s="1"/>
      <c r="E1575" s="23"/>
      <c r="F1575" s="21"/>
      <c r="G1575" s="31"/>
    </row>
    <row r="1576" spans="3:7" customFormat="1">
      <c r="C1576" s="22"/>
      <c r="D1576" s="1"/>
      <c r="E1576" s="23"/>
      <c r="F1576" s="21"/>
      <c r="G1576" s="31"/>
    </row>
    <row r="1577" spans="3:7" customFormat="1">
      <c r="C1577" s="22"/>
      <c r="D1577" s="1"/>
      <c r="E1577" s="23"/>
      <c r="F1577" s="21"/>
      <c r="G1577" s="31"/>
    </row>
    <row r="1578" spans="3:7" customFormat="1">
      <c r="C1578" s="22"/>
      <c r="D1578" s="1"/>
      <c r="E1578" s="23"/>
      <c r="F1578" s="21"/>
      <c r="G1578" s="31"/>
    </row>
    <row r="1579" spans="3:7" customFormat="1">
      <c r="C1579" s="22"/>
      <c r="D1579" s="1"/>
      <c r="E1579" s="23"/>
      <c r="F1579" s="21"/>
      <c r="G1579" s="31"/>
    </row>
    <row r="1580" spans="3:7" customFormat="1">
      <c r="C1580" s="22"/>
      <c r="D1580" s="1"/>
      <c r="E1580" s="23"/>
      <c r="F1580" s="21"/>
      <c r="G1580" s="31"/>
    </row>
    <row r="1581" spans="3:7" customFormat="1">
      <c r="C1581" s="22"/>
      <c r="D1581" s="1"/>
      <c r="E1581" s="23"/>
      <c r="F1581" s="21"/>
      <c r="G1581" s="31"/>
    </row>
    <row r="1582" spans="3:7" customFormat="1">
      <c r="C1582" s="22"/>
      <c r="D1582" s="1"/>
      <c r="E1582" s="23"/>
      <c r="F1582" s="21"/>
      <c r="G1582" s="31"/>
    </row>
    <row r="1583" spans="3:7" customFormat="1">
      <c r="C1583" s="22"/>
      <c r="D1583" s="1"/>
      <c r="E1583" s="23"/>
      <c r="F1583" s="21"/>
      <c r="G1583" s="31"/>
    </row>
    <row r="1584" spans="3:7" customFormat="1">
      <c r="C1584" s="22"/>
      <c r="D1584" s="1"/>
      <c r="E1584" s="23"/>
      <c r="F1584" s="21"/>
      <c r="G1584" s="31"/>
    </row>
    <row r="1585" spans="3:7" customFormat="1">
      <c r="C1585" s="22"/>
      <c r="D1585" s="1"/>
      <c r="E1585" s="23"/>
      <c r="F1585" s="21"/>
      <c r="G1585" s="31"/>
    </row>
    <row r="1586" spans="3:7" customFormat="1">
      <c r="C1586" s="22"/>
      <c r="D1586" s="1"/>
      <c r="E1586" s="23"/>
      <c r="F1586" s="21"/>
      <c r="G1586" s="31"/>
    </row>
    <row r="1587" spans="3:7" customFormat="1">
      <c r="C1587" s="22"/>
      <c r="D1587" s="1"/>
      <c r="E1587" s="23"/>
      <c r="F1587" s="21"/>
      <c r="G1587" s="31"/>
    </row>
    <row r="1588" spans="3:7" customFormat="1">
      <c r="C1588" s="22"/>
      <c r="D1588" s="1"/>
      <c r="E1588" s="23"/>
      <c r="F1588" s="21"/>
      <c r="G1588" s="31"/>
    </row>
    <row r="1589" spans="3:7" customFormat="1">
      <c r="C1589" s="22"/>
      <c r="D1589" s="1"/>
      <c r="E1589" s="23"/>
      <c r="F1589" s="21"/>
      <c r="G1589" s="31"/>
    </row>
    <row r="1590" spans="3:7" customFormat="1">
      <c r="C1590" s="22"/>
      <c r="D1590" s="1"/>
      <c r="E1590" s="23"/>
      <c r="F1590" s="21"/>
      <c r="G1590" s="31"/>
    </row>
    <row r="1591" spans="3:7" customFormat="1">
      <c r="C1591" s="22"/>
      <c r="D1591" s="1"/>
      <c r="E1591" s="23"/>
      <c r="F1591" s="21"/>
      <c r="G1591" s="31"/>
    </row>
    <row r="1592" spans="3:7" customFormat="1">
      <c r="C1592" s="22"/>
      <c r="D1592" s="1"/>
      <c r="E1592" s="23"/>
      <c r="F1592" s="21"/>
      <c r="G1592" s="31"/>
    </row>
    <row r="1593" spans="3:7" customFormat="1">
      <c r="C1593" s="22"/>
      <c r="D1593" s="1"/>
      <c r="E1593" s="23"/>
      <c r="F1593" s="21"/>
      <c r="G1593" s="31"/>
    </row>
    <row r="1594" spans="3:7" customFormat="1">
      <c r="C1594" s="22"/>
      <c r="D1594" s="1"/>
      <c r="E1594" s="23"/>
      <c r="F1594" s="21"/>
      <c r="G1594" s="31"/>
    </row>
    <row r="1595" spans="3:7" customFormat="1">
      <c r="C1595" s="22"/>
      <c r="D1595" s="1"/>
      <c r="E1595" s="23"/>
      <c r="F1595" s="21"/>
      <c r="G1595" s="31"/>
    </row>
    <row r="1596" spans="3:7" customFormat="1">
      <c r="C1596" s="22"/>
      <c r="D1596" s="1"/>
      <c r="E1596" s="23"/>
      <c r="F1596" s="21"/>
      <c r="G1596" s="31"/>
    </row>
    <row r="1597" spans="3:7" customFormat="1">
      <c r="C1597" s="22"/>
      <c r="D1597" s="1"/>
      <c r="E1597" s="23"/>
      <c r="F1597" s="21"/>
      <c r="G1597" s="31"/>
    </row>
    <row r="1598" spans="3:7" customFormat="1">
      <c r="C1598" s="22"/>
      <c r="D1598" s="1"/>
      <c r="E1598" s="23"/>
      <c r="F1598" s="21"/>
      <c r="G1598" s="31"/>
    </row>
    <row r="1599" spans="3:7" customFormat="1">
      <c r="C1599" s="22"/>
      <c r="D1599" s="1"/>
      <c r="E1599" s="23"/>
      <c r="F1599" s="21"/>
      <c r="G1599" s="31"/>
    </row>
    <row r="1600" spans="3:7" customFormat="1">
      <c r="C1600" s="22"/>
      <c r="D1600" s="1"/>
      <c r="E1600" s="23"/>
      <c r="F1600" s="21"/>
      <c r="G1600" s="31"/>
    </row>
    <row r="1601" spans="3:7" customFormat="1">
      <c r="C1601" s="22"/>
      <c r="D1601" s="1"/>
      <c r="E1601" s="23"/>
      <c r="F1601" s="21"/>
      <c r="G1601" s="31"/>
    </row>
    <row r="1602" spans="3:7" customFormat="1">
      <c r="C1602" s="22"/>
      <c r="D1602" s="1"/>
      <c r="E1602" s="23"/>
      <c r="F1602" s="21"/>
      <c r="G1602" s="31"/>
    </row>
    <row r="1603" spans="3:7" customFormat="1">
      <c r="C1603" s="22"/>
      <c r="D1603" s="1"/>
      <c r="E1603" s="23"/>
      <c r="F1603" s="21"/>
      <c r="G1603" s="31"/>
    </row>
    <row r="1604" spans="3:7" customFormat="1">
      <c r="C1604" s="22"/>
      <c r="D1604" s="1"/>
      <c r="E1604" s="23"/>
      <c r="F1604" s="21"/>
      <c r="G1604" s="31"/>
    </row>
    <row r="1605" spans="3:7" customFormat="1">
      <c r="C1605" s="22"/>
      <c r="D1605" s="1"/>
      <c r="E1605" s="23"/>
      <c r="F1605" s="21"/>
      <c r="G1605" s="31"/>
    </row>
    <row r="1606" spans="3:7" customFormat="1">
      <c r="C1606" s="22"/>
      <c r="D1606" s="1"/>
      <c r="E1606" s="23"/>
      <c r="F1606" s="21"/>
      <c r="G1606" s="31"/>
    </row>
    <row r="1607" spans="3:7" customFormat="1">
      <c r="C1607" s="22"/>
      <c r="D1607" s="1"/>
      <c r="E1607" s="23"/>
      <c r="F1607" s="21"/>
      <c r="G1607" s="31"/>
    </row>
    <row r="1608" spans="3:7" customFormat="1">
      <c r="C1608" s="22"/>
      <c r="D1608" s="1"/>
      <c r="E1608" s="23"/>
      <c r="F1608" s="21"/>
      <c r="G1608" s="31"/>
    </row>
    <row r="1609" spans="3:7" customFormat="1">
      <c r="C1609" s="22"/>
      <c r="D1609" s="1"/>
      <c r="E1609" s="23"/>
      <c r="F1609" s="21"/>
      <c r="G1609" s="31"/>
    </row>
    <row r="1610" spans="3:7" customFormat="1">
      <c r="C1610" s="22"/>
      <c r="D1610" s="1"/>
      <c r="E1610" s="23"/>
      <c r="F1610" s="21"/>
      <c r="G1610" s="31"/>
    </row>
    <row r="1611" spans="3:7" customFormat="1">
      <c r="C1611" s="22"/>
      <c r="D1611" s="1"/>
      <c r="E1611" s="23"/>
      <c r="F1611" s="21"/>
      <c r="G1611" s="31"/>
    </row>
    <row r="1612" spans="3:7" customFormat="1">
      <c r="C1612" s="22"/>
      <c r="D1612" s="1"/>
      <c r="E1612" s="23"/>
      <c r="F1612" s="21"/>
      <c r="G1612" s="31"/>
    </row>
    <row r="1613" spans="3:7" customFormat="1">
      <c r="C1613" s="22"/>
      <c r="D1613" s="1"/>
      <c r="E1613" s="23"/>
      <c r="F1613" s="21"/>
      <c r="G1613" s="31"/>
    </row>
    <row r="1614" spans="3:7" customFormat="1">
      <c r="C1614" s="22"/>
      <c r="D1614" s="1"/>
      <c r="E1614" s="23"/>
      <c r="F1614" s="21"/>
      <c r="G1614" s="31"/>
    </row>
    <row r="1615" spans="3:7" customFormat="1">
      <c r="C1615" s="22"/>
      <c r="D1615" s="1"/>
      <c r="E1615" s="23"/>
      <c r="F1615" s="21"/>
      <c r="G1615" s="31"/>
    </row>
    <row r="1616" spans="3:7" customFormat="1">
      <c r="C1616" s="22"/>
      <c r="D1616" s="1"/>
      <c r="E1616" s="23"/>
      <c r="F1616" s="21"/>
      <c r="G1616" s="31"/>
    </row>
    <row r="1617" spans="3:7" customFormat="1">
      <c r="C1617" s="22"/>
      <c r="D1617" s="1"/>
      <c r="E1617" s="23"/>
      <c r="F1617" s="21"/>
      <c r="G1617" s="31"/>
    </row>
    <row r="1618" spans="3:7" customFormat="1">
      <c r="C1618" s="22"/>
      <c r="D1618" s="1"/>
      <c r="E1618" s="23"/>
      <c r="F1618" s="21"/>
      <c r="G1618" s="31"/>
    </row>
    <row r="1619" spans="3:7" customFormat="1">
      <c r="C1619" s="22"/>
      <c r="D1619" s="1"/>
      <c r="E1619" s="23"/>
      <c r="F1619" s="21"/>
      <c r="G1619" s="31"/>
    </row>
    <row r="1620" spans="3:7" customFormat="1">
      <c r="C1620" s="22"/>
      <c r="D1620" s="1"/>
      <c r="E1620" s="23"/>
      <c r="F1620" s="21"/>
      <c r="G1620" s="31"/>
    </row>
    <row r="1621" spans="3:7" customFormat="1">
      <c r="C1621" s="22"/>
      <c r="D1621" s="1"/>
      <c r="E1621" s="23"/>
      <c r="F1621" s="21"/>
      <c r="G1621" s="31"/>
    </row>
    <row r="1622" spans="3:7" customFormat="1">
      <c r="C1622" s="22"/>
      <c r="D1622" s="1"/>
      <c r="E1622" s="23"/>
      <c r="F1622" s="21"/>
      <c r="G1622" s="31"/>
    </row>
    <row r="1623" spans="3:7" customFormat="1">
      <c r="C1623" s="22"/>
      <c r="D1623" s="1"/>
      <c r="E1623" s="23"/>
      <c r="F1623" s="21"/>
      <c r="G1623" s="31"/>
    </row>
    <row r="1624" spans="3:7" customFormat="1">
      <c r="C1624" s="22"/>
      <c r="D1624" s="1"/>
      <c r="E1624" s="23"/>
      <c r="F1624" s="21"/>
      <c r="G1624" s="31"/>
    </row>
    <row r="1625" spans="3:7" customFormat="1">
      <c r="C1625" s="22"/>
      <c r="D1625" s="1"/>
      <c r="E1625" s="23"/>
      <c r="F1625" s="21"/>
      <c r="G1625" s="31"/>
    </row>
    <row r="1626" spans="3:7" customFormat="1">
      <c r="C1626" s="22"/>
      <c r="D1626" s="1"/>
      <c r="E1626" s="23"/>
      <c r="F1626" s="21"/>
      <c r="G1626" s="31"/>
    </row>
    <row r="1627" spans="3:7" customFormat="1">
      <c r="C1627" s="22"/>
      <c r="D1627" s="1"/>
      <c r="E1627" s="23"/>
      <c r="F1627" s="21"/>
      <c r="G1627" s="31"/>
    </row>
    <row r="1628" spans="3:7" customFormat="1">
      <c r="C1628" s="22"/>
      <c r="D1628" s="1"/>
      <c r="E1628" s="23"/>
      <c r="F1628" s="21"/>
      <c r="G1628" s="31"/>
    </row>
    <row r="1629" spans="3:7" customFormat="1">
      <c r="C1629" s="22"/>
      <c r="D1629" s="1"/>
      <c r="E1629" s="23"/>
      <c r="F1629" s="21"/>
      <c r="G1629" s="31"/>
    </row>
    <row r="1630" spans="3:7" customFormat="1">
      <c r="C1630" s="22"/>
      <c r="D1630" s="1"/>
      <c r="E1630" s="23"/>
      <c r="F1630" s="21"/>
      <c r="G1630" s="31"/>
    </row>
    <row r="1631" spans="3:7" customFormat="1">
      <c r="C1631" s="22"/>
      <c r="D1631" s="1"/>
      <c r="E1631" s="23"/>
      <c r="F1631" s="21"/>
      <c r="G1631" s="31"/>
    </row>
    <row r="1632" spans="3:7" customFormat="1">
      <c r="C1632" s="22"/>
      <c r="D1632" s="1"/>
      <c r="E1632" s="23"/>
      <c r="F1632" s="21"/>
      <c r="G1632" s="31"/>
    </row>
    <row r="1633" spans="3:7" customFormat="1">
      <c r="C1633" s="22"/>
      <c r="D1633" s="1"/>
      <c r="E1633" s="23"/>
      <c r="F1633" s="21"/>
      <c r="G1633" s="31"/>
    </row>
    <row r="1634" spans="3:7" customFormat="1">
      <c r="C1634" s="22"/>
      <c r="D1634" s="1"/>
      <c r="E1634" s="23"/>
      <c r="F1634" s="21"/>
      <c r="G1634" s="31"/>
    </row>
    <row r="1635" spans="3:7" customFormat="1">
      <c r="C1635" s="22"/>
      <c r="D1635" s="1"/>
      <c r="E1635" s="23"/>
      <c r="F1635" s="21"/>
      <c r="G1635" s="31"/>
    </row>
    <row r="1636" spans="3:7" customFormat="1">
      <c r="C1636" s="22"/>
      <c r="D1636" s="1"/>
      <c r="E1636" s="23"/>
      <c r="F1636" s="21"/>
      <c r="G1636" s="31"/>
    </row>
    <row r="1637" spans="3:7" customFormat="1">
      <c r="C1637" s="22"/>
      <c r="D1637" s="1"/>
      <c r="E1637" s="23"/>
      <c r="F1637" s="21"/>
      <c r="G1637" s="31"/>
    </row>
    <row r="1638" spans="3:7" customFormat="1">
      <c r="C1638" s="22"/>
      <c r="D1638" s="1"/>
      <c r="E1638" s="23"/>
      <c r="F1638" s="21"/>
      <c r="G1638" s="31"/>
    </row>
    <row r="1639" spans="3:7" customFormat="1">
      <c r="C1639" s="22"/>
      <c r="D1639" s="1"/>
      <c r="E1639" s="23"/>
      <c r="F1639" s="21"/>
      <c r="G1639" s="31"/>
    </row>
    <row r="1640" spans="3:7" customFormat="1">
      <c r="C1640" s="22"/>
      <c r="D1640" s="1"/>
      <c r="E1640" s="23"/>
      <c r="F1640" s="21"/>
      <c r="G1640" s="31"/>
    </row>
    <row r="1641" spans="3:7" customFormat="1">
      <c r="C1641" s="22"/>
      <c r="D1641" s="1"/>
      <c r="E1641" s="23"/>
      <c r="F1641" s="21"/>
      <c r="G1641" s="31"/>
    </row>
    <row r="1642" spans="3:7" customFormat="1">
      <c r="C1642" s="22"/>
      <c r="D1642" s="1"/>
      <c r="E1642" s="23"/>
      <c r="F1642" s="21"/>
      <c r="G1642" s="31"/>
    </row>
    <row r="1643" spans="3:7" customFormat="1">
      <c r="C1643" s="22"/>
      <c r="D1643" s="1"/>
      <c r="E1643" s="23"/>
      <c r="F1643" s="21"/>
      <c r="G1643" s="31"/>
    </row>
    <row r="1644" spans="3:7" customFormat="1">
      <c r="C1644" s="22"/>
      <c r="D1644" s="1"/>
      <c r="E1644" s="23"/>
      <c r="F1644" s="21"/>
      <c r="G1644" s="31"/>
    </row>
    <row r="1645" spans="3:7" customFormat="1">
      <c r="C1645" s="22"/>
      <c r="D1645" s="1"/>
      <c r="E1645" s="23"/>
      <c r="F1645" s="21"/>
      <c r="G1645" s="31"/>
    </row>
    <row r="1646" spans="3:7" customFormat="1">
      <c r="C1646" s="22"/>
      <c r="D1646" s="1"/>
      <c r="E1646" s="23"/>
      <c r="F1646" s="21"/>
      <c r="G1646" s="31"/>
    </row>
    <row r="1647" spans="3:7" customFormat="1">
      <c r="C1647" s="22"/>
      <c r="D1647" s="1"/>
      <c r="E1647" s="23"/>
      <c r="F1647" s="21"/>
      <c r="G1647" s="31"/>
    </row>
    <row r="1648" spans="3:7" customFormat="1">
      <c r="C1648" s="22"/>
      <c r="D1648" s="1"/>
      <c r="E1648" s="23"/>
      <c r="F1648" s="21"/>
      <c r="G1648" s="31"/>
    </row>
    <row r="1649" spans="3:7" customFormat="1">
      <c r="C1649" s="22"/>
      <c r="D1649" s="1"/>
      <c r="E1649" s="23"/>
      <c r="F1649" s="21"/>
      <c r="G1649" s="31"/>
    </row>
    <row r="1650" spans="3:7" customFormat="1">
      <c r="C1650" s="22"/>
      <c r="D1650" s="1"/>
      <c r="E1650" s="23"/>
      <c r="F1650" s="21"/>
      <c r="G1650" s="31"/>
    </row>
    <row r="1651" spans="3:7" customFormat="1">
      <c r="C1651" s="22"/>
      <c r="D1651" s="1"/>
      <c r="E1651" s="23"/>
      <c r="F1651" s="21"/>
      <c r="G1651" s="31"/>
    </row>
    <row r="1652" spans="3:7" customFormat="1">
      <c r="C1652" s="22"/>
      <c r="D1652" s="1"/>
      <c r="E1652" s="23"/>
      <c r="F1652" s="21"/>
      <c r="G1652" s="31"/>
    </row>
    <row r="1653" spans="3:7" customFormat="1">
      <c r="C1653" s="22"/>
      <c r="D1653" s="1"/>
      <c r="E1653" s="23"/>
      <c r="F1653" s="21"/>
      <c r="G1653" s="31"/>
    </row>
    <row r="1654" spans="3:7" customFormat="1">
      <c r="C1654" s="22"/>
      <c r="D1654" s="1"/>
      <c r="E1654" s="23"/>
      <c r="F1654" s="21"/>
      <c r="G1654" s="31"/>
    </row>
    <row r="1655" spans="3:7" customFormat="1">
      <c r="C1655" s="22"/>
      <c r="D1655" s="1"/>
      <c r="E1655" s="23"/>
      <c r="F1655" s="21"/>
      <c r="G1655" s="31"/>
    </row>
    <row r="1656" spans="3:7" customFormat="1">
      <c r="C1656" s="22"/>
      <c r="D1656" s="1"/>
      <c r="E1656" s="23"/>
      <c r="F1656" s="21"/>
      <c r="G1656" s="31"/>
    </row>
    <row r="1657" spans="3:7" customFormat="1">
      <c r="C1657" s="22"/>
      <c r="D1657" s="1"/>
      <c r="E1657" s="23"/>
      <c r="F1657" s="21"/>
      <c r="G1657" s="31"/>
    </row>
    <row r="1658" spans="3:7" customFormat="1">
      <c r="C1658" s="22"/>
      <c r="D1658" s="1"/>
      <c r="E1658" s="23"/>
      <c r="F1658" s="21"/>
      <c r="G1658" s="31"/>
    </row>
    <row r="1659" spans="3:7" customFormat="1">
      <c r="C1659" s="22"/>
      <c r="D1659" s="1"/>
      <c r="E1659" s="23"/>
      <c r="F1659" s="21"/>
      <c r="G1659" s="31"/>
    </row>
    <row r="1660" spans="3:7" customFormat="1">
      <c r="C1660" s="22"/>
      <c r="D1660" s="1"/>
      <c r="E1660" s="23"/>
      <c r="F1660" s="21"/>
      <c r="G1660" s="31"/>
    </row>
    <row r="1661" spans="3:7" customFormat="1">
      <c r="C1661" s="22"/>
      <c r="D1661" s="1"/>
      <c r="E1661" s="23"/>
      <c r="F1661" s="21"/>
      <c r="G1661" s="31"/>
    </row>
    <row r="1662" spans="3:7" customFormat="1">
      <c r="C1662" s="22"/>
      <c r="D1662" s="1"/>
      <c r="E1662" s="23"/>
      <c r="F1662" s="21"/>
      <c r="G1662" s="31"/>
    </row>
    <row r="1663" spans="3:7" customFormat="1">
      <c r="C1663" s="22"/>
      <c r="D1663" s="1"/>
      <c r="E1663" s="23"/>
      <c r="F1663" s="21"/>
      <c r="G1663" s="31"/>
    </row>
    <row r="1664" spans="3:7" customFormat="1">
      <c r="C1664" s="22"/>
      <c r="D1664" s="1"/>
      <c r="E1664" s="23"/>
      <c r="F1664" s="21"/>
      <c r="G1664" s="31"/>
    </row>
    <row r="1665" spans="3:7" customFormat="1">
      <c r="C1665" s="22"/>
      <c r="D1665" s="1"/>
      <c r="E1665" s="23"/>
      <c r="F1665" s="21"/>
      <c r="G1665" s="31"/>
    </row>
    <row r="1666" spans="3:7" customFormat="1">
      <c r="C1666" s="22"/>
      <c r="D1666" s="1"/>
      <c r="E1666" s="23"/>
      <c r="F1666" s="21"/>
      <c r="G1666" s="31"/>
    </row>
    <row r="1667" spans="3:7" customFormat="1">
      <c r="C1667" s="22"/>
      <c r="D1667" s="1"/>
      <c r="E1667" s="23"/>
      <c r="F1667" s="21"/>
      <c r="G1667" s="31"/>
    </row>
    <row r="1668" spans="3:7" customFormat="1">
      <c r="C1668" s="22"/>
      <c r="D1668" s="1"/>
      <c r="E1668" s="23"/>
      <c r="F1668" s="21"/>
      <c r="G1668" s="31"/>
    </row>
    <row r="1669" spans="3:7" customFormat="1">
      <c r="C1669" s="22"/>
      <c r="D1669" s="1"/>
      <c r="E1669" s="23"/>
      <c r="F1669" s="21"/>
      <c r="G1669" s="31"/>
    </row>
    <row r="1670" spans="3:7" customFormat="1">
      <c r="C1670" s="22"/>
      <c r="D1670" s="1"/>
      <c r="E1670" s="23"/>
      <c r="F1670" s="21"/>
      <c r="G1670" s="31"/>
    </row>
    <row r="1671" spans="3:7" customFormat="1">
      <c r="C1671" s="22"/>
      <c r="D1671" s="1"/>
      <c r="E1671" s="23"/>
      <c r="F1671" s="21"/>
      <c r="G1671" s="31"/>
    </row>
    <row r="1672" spans="3:7" customFormat="1">
      <c r="C1672" s="22"/>
      <c r="D1672" s="1"/>
      <c r="E1672" s="23"/>
      <c r="F1672" s="21"/>
      <c r="G1672" s="31"/>
    </row>
    <row r="1673" spans="3:7" customFormat="1">
      <c r="C1673" s="22"/>
      <c r="D1673" s="1"/>
      <c r="E1673" s="23"/>
      <c r="F1673" s="21"/>
      <c r="G1673" s="31"/>
    </row>
    <row r="1674" spans="3:7" customFormat="1">
      <c r="C1674" s="22"/>
      <c r="D1674" s="1"/>
      <c r="E1674" s="23"/>
      <c r="F1674" s="21"/>
      <c r="G1674" s="31"/>
    </row>
    <row r="1675" spans="3:7" customFormat="1">
      <c r="C1675" s="22"/>
      <c r="D1675" s="1"/>
      <c r="E1675" s="23"/>
      <c r="F1675" s="21"/>
      <c r="G1675" s="31"/>
    </row>
    <row r="1676" spans="3:7" customFormat="1">
      <c r="C1676" s="22"/>
      <c r="D1676" s="1"/>
      <c r="E1676" s="23"/>
      <c r="F1676" s="21"/>
      <c r="G1676" s="31"/>
    </row>
    <row r="1677" spans="3:7" customFormat="1">
      <c r="C1677" s="22"/>
      <c r="D1677" s="1"/>
      <c r="E1677" s="23"/>
      <c r="F1677" s="21"/>
      <c r="G1677" s="31"/>
    </row>
    <row r="1678" spans="3:7" customFormat="1">
      <c r="C1678" s="22"/>
      <c r="D1678" s="1"/>
      <c r="E1678" s="23"/>
      <c r="F1678" s="21"/>
      <c r="G1678" s="31"/>
    </row>
    <row r="1679" spans="3:7" customFormat="1">
      <c r="C1679" s="22"/>
      <c r="D1679" s="1"/>
      <c r="E1679" s="23"/>
      <c r="F1679" s="21"/>
      <c r="G1679" s="31"/>
    </row>
    <row r="1680" spans="3:7" customFormat="1">
      <c r="C1680" s="22"/>
      <c r="D1680" s="1"/>
      <c r="E1680" s="23"/>
      <c r="F1680" s="21"/>
      <c r="G1680" s="31"/>
    </row>
    <row r="1681" spans="3:7" customFormat="1">
      <c r="C1681" s="22"/>
      <c r="D1681" s="1"/>
      <c r="E1681" s="23"/>
      <c r="F1681" s="21"/>
      <c r="G1681" s="31"/>
    </row>
    <row r="1682" spans="3:7" customFormat="1">
      <c r="C1682" s="22"/>
      <c r="D1682" s="1"/>
      <c r="E1682" s="23"/>
      <c r="F1682" s="21"/>
      <c r="G1682" s="31"/>
    </row>
    <row r="1683" spans="3:7" customFormat="1">
      <c r="C1683" s="22"/>
      <c r="D1683" s="1"/>
      <c r="E1683" s="23"/>
      <c r="F1683" s="21"/>
      <c r="G1683" s="31"/>
    </row>
    <row r="1684" spans="3:7" customFormat="1">
      <c r="C1684" s="22"/>
      <c r="D1684" s="1"/>
      <c r="E1684" s="23"/>
      <c r="F1684" s="21"/>
      <c r="G1684" s="31"/>
    </row>
    <row r="1685" spans="3:7" customFormat="1">
      <c r="C1685" s="22"/>
      <c r="D1685" s="1"/>
      <c r="E1685" s="23"/>
      <c r="F1685" s="21"/>
      <c r="G1685" s="31"/>
    </row>
    <row r="1686" spans="3:7" customFormat="1">
      <c r="C1686" s="22"/>
      <c r="D1686" s="1"/>
      <c r="E1686" s="23"/>
      <c r="F1686" s="21"/>
      <c r="G1686" s="31"/>
    </row>
    <row r="1687" spans="3:7" customFormat="1">
      <c r="C1687" s="22"/>
      <c r="D1687" s="1"/>
      <c r="E1687" s="23"/>
      <c r="F1687" s="21"/>
      <c r="G1687" s="31"/>
    </row>
    <row r="1688" spans="3:7" customFormat="1">
      <c r="C1688" s="22"/>
      <c r="D1688" s="1"/>
      <c r="E1688" s="23"/>
      <c r="F1688" s="21"/>
      <c r="G1688" s="31"/>
    </row>
    <row r="1689" spans="3:7" customFormat="1">
      <c r="C1689" s="22"/>
      <c r="D1689" s="1"/>
      <c r="E1689" s="23"/>
      <c r="F1689" s="21"/>
      <c r="G1689" s="31"/>
    </row>
    <row r="1690" spans="3:7" customFormat="1">
      <c r="C1690" s="22"/>
      <c r="D1690" s="1"/>
      <c r="E1690" s="23"/>
      <c r="F1690" s="21"/>
      <c r="G1690" s="31"/>
    </row>
    <row r="1691" spans="3:7" customFormat="1">
      <c r="C1691" s="22"/>
      <c r="D1691" s="1"/>
      <c r="E1691" s="23"/>
      <c r="F1691" s="21"/>
      <c r="G1691" s="31"/>
    </row>
    <row r="1692" spans="3:7" customFormat="1">
      <c r="C1692" s="22"/>
      <c r="D1692" s="1"/>
      <c r="E1692" s="23"/>
      <c r="F1692" s="21"/>
      <c r="G1692" s="31"/>
    </row>
    <row r="1693" spans="3:7" customFormat="1">
      <c r="C1693" s="22"/>
      <c r="D1693" s="1"/>
      <c r="E1693" s="23"/>
      <c r="F1693" s="21"/>
      <c r="G1693" s="31"/>
    </row>
    <row r="1694" spans="3:7" customFormat="1">
      <c r="C1694" s="22"/>
      <c r="D1694" s="1"/>
      <c r="E1694" s="23"/>
      <c r="F1694" s="21"/>
      <c r="G1694" s="31"/>
    </row>
    <row r="1695" spans="3:7" customFormat="1">
      <c r="C1695" s="22"/>
      <c r="D1695" s="1"/>
      <c r="E1695" s="23"/>
      <c r="F1695" s="21"/>
      <c r="G1695" s="31"/>
    </row>
    <row r="1696" spans="3:7" customFormat="1">
      <c r="C1696" s="22"/>
      <c r="D1696" s="1"/>
      <c r="E1696" s="23"/>
      <c r="F1696" s="21"/>
      <c r="G1696" s="31"/>
    </row>
    <row r="1697" spans="3:7" customFormat="1">
      <c r="C1697" s="22"/>
      <c r="D1697" s="1"/>
      <c r="E1697" s="23"/>
      <c r="F1697" s="21"/>
      <c r="G1697" s="31"/>
    </row>
    <row r="1698" spans="3:7" customFormat="1">
      <c r="C1698" s="22"/>
      <c r="D1698" s="1"/>
      <c r="E1698" s="23"/>
      <c r="F1698" s="21"/>
      <c r="G1698" s="31"/>
    </row>
    <row r="1699" spans="3:7" customFormat="1">
      <c r="C1699" s="22"/>
      <c r="D1699" s="1"/>
      <c r="E1699" s="23"/>
      <c r="F1699" s="21"/>
      <c r="G1699" s="31"/>
    </row>
    <row r="1700" spans="3:7" customFormat="1">
      <c r="C1700" s="22"/>
      <c r="D1700" s="1"/>
      <c r="E1700" s="23"/>
      <c r="F1700" s="21"/>
      <c r="G1700" s="31"/>
    </row>
    <row r="1701" spans="3:7" customFormat="1">
      <c r="C1701" s="22"/>
      <c r="D1701" s="1"/>
      <c r="E1701" s="23"/>
      <c r="F1701" s="21"/>
      <c r="G1701" s="31"/>
    </row>
    <row r="1702" spans="3:7" customFormat="1">
      <c r="C1702" s="22"/>
      <c r="D1702" s="1"/>
      <c r="E1702" s="23"/>
      <c r="F1702" s="21"/>
      <c r="G1702" s="31"/>
    </row>
    <row r="1703" spans="3:7" customFormat="1">
      <c r="C1703" s="22"/>
      <c r="D1703" s="1"/>
      <c r="E1703" s="23"/>
      <c r="F1703" s="21"/>
      <c r="G1703" s="31"/>
    </row>
    <row r="1704" spans="3:7" customFormat="1">
      <c r="C1704" s="22"/>
      <c r="D1704" s="1"/>
      <c r="E1704" s="23"/>
      <c r="F1704" s="21"/>
      <c r="G1704" s="31"/>
    </row>
    <row r="1705" spans="3:7" customFormat="1">
      <c r="C1705" s="22"/>
      <c r="D1705" s="1"/>
      <c r="E1705" s="23"/>
      <c r="F1705" s="21"/>
      <c r="G1705" s="31"/>
    </row>
    <row r="1706" spans="3:7" customFormat="1">
      <c r="C1706" s="22"/>
      <c r="D1706" s="1"/>
      <c r="E1706" s="23"/>
      <c r="F1706" s="21"/>
      <c r="G1706" s="31"/>
    </row>
    <row r="1707" spans="3:7" customFormat="1">
      <c r="C1707" s="22"/>
      <c r="D1707" s="1"/>
      <c r="E1707" s="23"/>
      <c r="F1707" s="21"/>
      <c r="G1707" s="31"/>
    </row>
    <row r="1708" spans="3:7" customFormat="1">
      <c r="C1708" s="22"/>
      <c r="D1708" s="1"/>
      <c r="E1708" s="23"/>
      <c r="F1708" s="21"/>
      <c r="G1708" s="31"/>
    </row>
    <row r="1709" spans="3:7" customFormat="1">
      <c r="C1709" s="22"/>
      <c r="D1709" s="1"/>
      <c r="E1709" s="23"/>
      <c r="F1709" s="21"/>
      <c r="G1709" s="31"/>
    </row>
    <row r="1710" spans="3:7" customFormat="1">
      <c r="C1710" s="22"/>
      <c r="D1710" s="1"/>
      <c r="E1710" s="23"/>
      <c r="F1710" s="21"/>
      <c r="G1710" s="31"/>
    </row>
    <row r="1711" spans="3:7" customFormat="1">
      <c r="C1711" s="22"/>
      <c r="D1711" s="1"/>
      <c r="E1711" s="23"/>
      <c r="F1711" s="21"/>
      <c r="G1711" s="31"/>
    </row>
    <row r="1712" spans="3:7" customFormat="1">
      <c r="C1712" s="22"/>
      <c r="D1712" s="1"/>
      <c r="E1712" s="23"/>
      <c r="F1712" s="21"/>
      <c r="G1712" s="31"/>
    </row>
    <row r="1713" spans="3:7" customFormat="1">
      <c r="C1713" s="22"/>
      <c r="D1713" s="1"/>
      <c r="E1713" s="23"/>
      <c r="F1713" s="21"/>
      <c r="G1713" s="31"/>
    </row>
    <row r="1714" spans="3:7" customFormat="1">
      <c r="C1714" s="22"/>
      <c r="D1714" s="1"/>
      <c r="E1714" s="23"/>
      <c r="F1714" s="21"/>
      <c r="G1714" s="31"/>
    </row>
    <row r="1715" spans="3:7" customFormat="1">
      <c r="C1715" s="22"/>
      <c r="D1715" s="1"/>
      <c r="E1715" s="23"/>
      <c r="F1715" s="21"/>
      <c r="G1715" s="31"/>
    </row>
    <row r="1716" spans="3:7" customFormat="1">
      <c r="C1716" s="22"/>
      <c r="D1716" s="1"/>
      <c r="E1716" s="23"/>
      <c r="F1716" s="21"/>
      <c r="G1716" s="31"/>
    </row>
    <row r="1717" spans="3:7" customFormat="1">
      <c r="C1717" s="22"/>
      <c r="D1717" s="1"/>
      <c r="E1717" s="23"/>
      <c r="F1717" s="21"/>
      <c r="G1717" s="31"/>
    </row>
    <row r="1718" spans="3:7" customFormat="1">
      <c r="C1718" s="22"/>
      <c r="D1718" s="1"/>
      <c r="E1718" s="23"/>
      <c r="F1718" s="21"/>
      <c r="G1718" s="31"/>
    </row>
    <row r="1719" spans="3:7" customFormat="1">
      <c r="C1719" s="22"/>
      <c r="D1719" s="1"/>
      <c r="E1719" s="23"/>
      <c r="F1719" s="21"/>
      <c r="G1719" s="31"/>
    </row>
    <row r="1720" spans="3:7" customFormat="1">
      <c r="C1720" s="22"/>
      <c r="D1720" s="1"/>
      <c r="E1720" s="23"/>
      <c r="F1720" s="21"/>
      <c r="G1720" s="31"/>
    </row>
    <row r="1721" spans="3:7" customFormat="1">
      <c r="C1721" s="22"/>
      <c r="D1721" s="1"/>
      <c r="E1721" s="23"/>
      <c r="F1721" s="21"/>
      <c r="G1721" s="31"/>
    </row>
    <row r="1722" spans="3:7" customFormat="1">
      <c r="C1722" s="22"/>
      <c r="D1722" s="1"/>
      <c r="E1722" s="23"/>
      <c r="F1722" s="21"/>
      <c r="G1722" s="31"/>
    </row>
    <row r="1723" spans="3:7" customFormat="1">
      <c r="C1723" s="22"/>
      <c r="D1723" s="1"/>
      <c r="E1723" s="23"/>
      <c r="F1723" s="21"/>
      <c r="G1723" s="31"/>
    </row>
    <row r="1724" spans="3:7" customFormat="1">
      <c r="C1724" s="22"/>
      <c r="D1724" s="1"/>
      <c r="E1724" s="23"/>
      <c r="F1724" s="21"/>
      <c r="G1724" s="31"/>
    </row>
    <row r="1725" spans="3:7" customFormat="1">
      <c r="C1725" s="22"/>
      <c r="D1725" s="1"/>
      <c r="E1725" s="23"/>
      <c r="F1725" s="21"/>
      <c r="G1725" s="31"/>
    </row>
    <row r="1726" spans="3:7" customFormat="1">
      <c r="C1726" s="22"/>
      <c r="D1726" s="1"/>
      <c r="E1726" s="23"/>
      <c r="F1726" s="21"/>
      <c r="G1726" s="31"/>
    </row>
    <row r="1727" spans="3:7" customFormat="1">
      <c r="C1727" s="22"/>
      <c r="D1727" s="1"/>
      <c r="E1727" s="23"/>
      <c r="F1727" s="21"/>
      <c r="G1727" s="31"/>
    </row>
    <row r="1728" spans="3:7" customFormat="1">
      <c r="C1728" s="22"/>
      <c r="D1728" s="1"/>
      <c r="E1728" s="23"/>
      <c r="F1728" s="21"/>
      <c r="G1728" s="31"/>
    </row>
    <row r="1729" spans="3:7" customFormat="1">
      <c r="C1729" s="22"/>
      <c r="D1729" s="1"/>
      <c r="E1729" s="23"/>
      <c r="F1729" s="21"/>
      <c r="G1729" s="31"/>
    </row>
    <row r="1730" spans="3:7" customFormat="1">
      <c r="C1730" s="22"/>
      <c r="D1730" s="1"/>
      <c r="E1730" s="23"/>
      <c r="F1730" s="21"/>
      <c r="G1730" s="31"/>
    </row>
    <row r="1731" spans="3:7" customFormat="1">
      <c r="C1731" s="22"/>
      <c r="D1731" s="1"/>
      <c r="E1731" s="23"/>
      <c r="F1731" s="21"/>
      <c r="G1731" s="31"/>
    </row>
    <row r="1732" spans="3:7" customFormat="1">
      <c r="C1732" s="22"/>
      <c r="D1732" s="1"/>
      <c r="E1732" s="23"/>
      <c r="F1732" s="21"/>
      <c r="G1732" s="31"/>
    </row>
    <row r="1733" spans="3:7" customFormat="1">
      <c r="C1733" s="22"/>
      <c r="D1733" s="1"/>
      <c r="E1733" s="23"/>
      <c r="F1733" s="21"/>
      <c r="G1733" s="31"/>
    </row>
    <row r="1734" spans="3:7" customFormat="1">
      <c r="C1734" s="22"/>
      <c r="D1734" s="1"/>
      <c r="E1734" s="23"/>
      <c r="F1734" s="21"/>
      <c r="G1734" s="31"/>
    </row>
    <row r="1735" spans="3:7" customFormat="1">
      <c r="C1735" s="22"/>
      <c r="D1735" s="1"/>
      <c r="E1735" s="23"/>
      <c r="F1735" s="21"/>
      <c r="G1735" s="31"/>
    </row>
    <row r="1736" spans="3:7" customFormat="1">
      <c r="C1736" s="22"/>
      <c r="D1736" s="1"/>
      <c r="E1736" s="23"/>
      <c r="F1736" s="21"/>
      <c r="G1736" s="31"/>
    </row>
    <row r="1737" spans="3:7" customFormat="1">
      <c r="C1737" s="22"/>
      <c r="D1737" s="1"/>
      <c r="E1737" s="23"/>
      <c r="F1737" s="21"/>
      <c r="G1737" s="31"/>
    </row>
    <row r="1738" spans="3:7" customFormat="1">
      <c r="C1738" s="22"/>
      <c r="D1738" s="1"/>
      <c r="E1738" s="23"/>
      <c r="F1738" s="21"/>
      <c r="G1738" s="31"/>
    </row>
    <row r="1739" spans="3:7" customFormat="1">
      <c r="C1739" s="22"/>
      <c r="D1739" s="1"/>
      <c r="E1739" s="23"/>
      <c r="F1739" s="21"/>
      <c r="G1739" s="31"/>
    </row>
    <row r="1740" spans="3:7" customFormat="1">
      <c r="C1740" s="22"/>
      <c r="D1740" s="1"/>
      <c r="E1740" s="23"/>
      <c r="F1740" s="21"/>
      <c r="G1740" s="31"/>
    </row>
    <row r="1741" spans="3:7" customFormat="1">
      <c r="C1741" s="22"/>
      <c r="D1741" s="1"/>
      <c r="E1741" s="23"/>
      <c r="F1741" s="21"/>
      <c r="G1741" s="31"/>
    </row>
    <row r="1742" spans="3:7" customFormat="1">
      <c r="C1742" s="22"/>
      <c r="D1742" s="1"/>
      <c r="E1742" s="23"/>
      <c r="F1742" s="21"/>
      <c r="G1742" s="31"/>
    </row>
    <row r="1743" spans="3:7" customFormat="1">
      <c r="C1743" s="22"/>
      <c r="D1743" s="1"/>
      <c r="E1743" s="23"/>
      <c r="F1743" s="21"/>
      <c r="G1743" s="31"/>
    </row>
    <row r="1744" spans="3:7" customFormat="1">
      <c r="C1744" s="22"/>
      <c r="D1744" s="1"/>
      <c r="E1744" s="23"/>
      <c r="F1744" s="21"/>
      <c r="G1744" s="31"/>
    </row>
  </sheetData>
  <mergeCells count="14">
    <mergeCell ref="C1:F1"/>
    <mergeCell ref="A9:G9"/>
    <mergeCell ref="C2:F2"/>
    <mergeCell ref="A305:G305"/>
    <mergeCell ref="A8:G8"/>
    <mergeCell ref="C3:F3"/>
    <mergeCell ref="A60:G60"/>
    <mergeCell ref="A117:G117"/>
    <mergeCell ref="A185:G185"/>
    <mergeCell ref="C4:F4"/>
    <mergeCell ref="A5:A6"/>
    <mergeCell ref="C5:F5"/>
    <mergeCell ref="C6:F6"/>
    <mergeCell ref="A240:G240"/>
  </mergeCells>
  <printOptions horizontalCentered="1"/>
  <pageMargins left="0.78740157480314965" right="0.59055118110236227" top="0.51181102362204722" bottom="0.51181102362204722" header="0" footer="0"/>
  <pageSetup paperSize="9" scale="63" fitToHeight="0" orientation="portrait" r:id="rId1"/>
  <rowBreaks count="9" manualBreakCount="9">
    <brk id="35" max="16383" man="1"/>
    <brk id="98" max="16383" man="1"/>
    <brk id="131" max="6" man="1"/>
    <brk id="175" max="6" man="1"/>
    <brk id="206" max="6" man="1"/>
    <brk id="235" max="6" man="1"/>
    <brk id="269" max="6" man="1"/>
    <brk id="301" max="6" man="1"/>
    <brk id="33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4"/>
  <sheetViews>
    <sheetView view="pageBreakPreview" topLeftCell="A79" zoomScale="60" workbookViewId="0">
      <selection activeCell="M72" sqref="M72"/>
    </sheetView>
  </sheetViews>
  <sheetFormatPr defaultRowHeight="14.25"/>
  <cols>
    <col min="2" max="2" width="16.75" customWidth="1"/>
    <col min="3" max="3" width="61.625" customWidth="1"/>
  </cols>
  <sheetData>
    <row r="1" spans="1:7" ht="15">
      <c r="A1" s="121"/>
      <c r="B1" s="103"/>
      <c r="C1" s="230" t="s">
        <v>84</v>
      </c>
      <c r="D1" s="230"/>
      <c r="E1" s="230"/>
      <c r="F1" s="230"/>
      <c r="G1" s="104"/>
    </row>
    <row r="2" spans="1:7" ht="15.75">
      <c r="A2" s="96" t="s">
        <v>0</v>
      </c>
      <c r="B2" s="97"/>
      <c r="C2" s="234" t="s">
        <v>20</v>
      </c>
      <c r="D2" s="234"/>
      <c r="E2" s="234"/>
      <c r="F2" s="234"/>
      <c r="G2" s="98"/>
    </row>
    <row r="3" spans="1:7" ht="15.75">
      <c r="A3" s="96"/>
      <c r="B3" s="97"/>
      <c r="C3" s="234" t="s">
        <v>21</v>
      </c>
      <c r="D3" s="234"/>
      <c r="E3" s="234"/>
      <c r="F3" s="234"/>
      <c r="G3" s="98"/>
    </row>
    <row r="4" spans="1:7" ht="15.75" customHeight="1">
      <c r="A4" s="122" t="s">
        <v>1</v>
      </c>
      <c r="B4" s="99"/>
      <c r="C4" s="238" t="s">
        <v>83</v>
      </c>
      <c r="D4" s="238"/>
      <c r="E4" s="238"/>
      <c r="F4" s="238"/>
      <c r="G4" s="100"/>
    </row>
    <row r="5" spans="1:7" ht="15.75" customHeight="1">
      <c r="A5" s="239" t="s">
        <v>19</v>
      </c>
      <c r="B5" s="101"/>
      <c r="C5" s="241"/>
      <c r="D5" s="241"/>
      <c r="E5" s="241"/>
      <c r="F5" s="241"/>
      <c r="G5" s="95"/>
    </row>
    <row r="6" spans="1:7" ht="15.75" customHeight="1">
      <c r="A6" s="240"/>
      <c r="B6" s="102"/>
      <c r="C6" s="238" t="s">
        <v>422</v>
      </c>
      <c r="D6" s="238"/>
      <c r="E6" s="238"/>
      <c r="F6" s="238"/>
      <c r="G6" s="100"/>
    </row>
    <row r="7" spans="1:7" ht="54" customHeight="1">
      <c r="A7" s="105" t="s">
        <v>2</v>
      </c>
      <c r="B7" s="105" t="s">
        <v>22</v>
      </c>
      <c r="C7" s="105" t="s">
        <v>3</v>
      </c>
      <c r="D7" s="105" t="s">
        <v>4</v>
      </c>
      <c r="E7" s="106" t="s">
        <v>5</v>
      </c>
      <c r="F7" s="107" t="s">
        <v>6</v>
      </c>
      <c r="G7" s="106" t="s">
        <v>18</v>
      </c>
    </row>
    <row r="8" spans="1:7" ht="36" customHeight="1">
      <c r="A8" s="235" t="s">
        <v>472</v>
      </c>
      <c r="B8" s="236"/>
      <c r="C8" s="236"/>
      <c r="D8" s="236"/>
      <c r="E8" s="236"/>
      <c r="F8" s="236"/>
      <c r="G8" s="237"/>
    </row>
    <row r="9" spans="1:7" ht="36" customHeight="1">
      <c r="A9" s="231" t="s">
        <v>473</v>
      </c>
      <c r="B9" s="232"/>
      <c r="C9" s="232"/>
      <c r="D9" s="232"/>
      <c r="E9" s="232"/>
      <c r="F9" s="232"/>
      <c r="G9" s="233"/>
    </row>
    <row r="10" spans="1:7" ht="36" customHeight="1">
      <c r="A10" s="67" t="s">
        <v>7</v>
      </c>
      <c r="B10" s="63" t="s">
        <v>7</v>
      </c>
      <c r="C10" s="64" t="s">
        <v>474</v>
      </c>
      <c r="D10" s="63" t="s">
        <v>7</v>
      </c>
      <c r="E10" s="65" t="s">
        <v>7</v>
      </c>
      <c r="F10" s="63" t="s">
        <v>7</v>
      </c>
      <c r="G10" s="68" t="s">
        <v>7</v>
      </c>
    </row>
    <row r="11" spans="1:7" ht="56.25" customHeight="1">
      <c r="A11" s="69" t="s">
        <v>264</v>
      </c>
      <c r="B11" s="41" t="s">
        <v>475</v>
      </c>
      <c r="C11" s="5" t="s">
        <v>476</v>
      </c>
      <c r="D11" s="6" t="s">
        <v>10</v>
      </c>
      <c r="E11" s="108">
        <v>0.38340000000000002</v>
      </c>
      <c r="F11" s="25"/>
      <c r="G11" s="70"/>
    </row>
    <row r="12" spans="1:7" ht="36" customHeight="1">
      <c r="A12" s="69" t="s">
        <v>265</v>
      </c>
      <c r="B12" s="135" t="s">
        <v>477</v>
      </c>
      <c r="C12" s="5" t="s">
        <v>478</v>
      </c>
      <c r="D12" s="49" t="s">
        <v>68</v>
      </c>
      <c r="E12" s="108">
        <v>245.08</v>
      </c>
      <c r="F12" s="25"/>
      <c r="G12" s="93"/>
    </row>
    <row r="13" spans="1:7" ht="36" customHeight="1">
      <c r="A13" s="69" t="s">
        <v>266</v>
      </c>
      <c r="B13" s="135" t="s">
        <v>477</v>
      </c>
      <c r="C13" s="5" t="s">
        <v>479</v>
      </c>
      <c r="D13" s="49" t="s">
        <v>68</v>
      </c>
      <c r="E13" s="108">
        <v>260.64999999999998</v>
      </c>
      <c r="F13" s="25"/>
      <c r="G13" s="93"/>
    </row>
    <row r="14" spans="1:7" ht="39.75" customHeight="1">
      <c r="A14" s="69" t="s">
        <v>267</v>
      </c>
      <c r="B14" s="135" t="s">
        <v>477</v>
      </c>
      <c r="C14" s="5" t="s">
        <v>480</v>
      </c>
      <c r="D14" s="49" t="s">
        <v>68</v>
      </c>
      <c r="E14" s="108">
        <v>377.04</v>
      </c>
      <c r="F14" s="25"/>
      <c r="G14" s="93"/>
    </row>
    <row r="15" spans="1:7" ht="50.25" customHeight="1">
      <c r="A15" s="69" t="s">
        <v>268</v>
      </c>
      <c r="B15" s="135" t="s">
        <v>477</v>
      </c>
      <c r="C15" s="5" t="s">
        <v>481</v>
      </c>
      <c r="D15" s="49" t="s">
        <v>68</v>
      </c>
      <c r="E15" s="108">
        <v>91.16</v>
      </c>
      <c r="F15" s="25"/>
      <c r="G15" s="93"/>
    </row>
    <row r="16" spans="1:7" ht="47.25" customHeight="1">
      <c r="A16" s="69" t="s">
        <v>269</v>
      </c>
      <c r="B16" s="135" t="s">
        <v>477</v>
      </c>
      <c r="C16" s="5" t="s">
        <v>482</v>
      </c>
      <c r="D16" s="49" t="s">
        <v>68</v>
      </c>
      <c r="E16" s="108">
        <v>255.14</v>
      </c>
      <c r="F16" s="25"/>
      <c r="G16" s="93"/>
    </row>
    <row r="17" spans="1:7" ht="49.5" customHeight="1">
      <c r="A17" s="69" t="s">
        <v>270</v>
      </c>
      <c r="B17" s="135" t="s">
        <v>477</v>
      </c>
      <c r="C17" s="5" t="s">
        <v>483</v>
      </c>
      <c r="D17" s="49" t="s">
        <v>68</v>
      </c>
      <c r="E17" s="108">
        <v>195.74</v>
      </c>
      <c r="F17" s="25"/>
      <c r="G17" s="93"/>
    </row>
    <row r="18" spans="1:7" ht="44.25" customHeight="1">
      <c r="A18" s="69" t="s">
        <v>271</v>
      </c>
      <c r="B18" s="135" t="s">
        <v>477</v>
      </c>
      <c r="C18" s="5" t="s">
        <v>484</v>
      </c>
      <c r="D18" s="49" t="s">
        <v>68</v>
      </c>
      <c r="E18" s="108">
        <v>64.709999999999994</v>
      </c>
      <c r="F18" s="25"/>
      <c r="G18" s="93"/>
    </row>
    <row r="19" spans="1:7" ht="47.25" customHeight="1">
      <c r="A19" s="69" t="s">
        <v>272</v>
      </c>
      <c r="B19" s="135" t="s">
        <v>477</v>
      </c>
      <c r="C19" s="5" t="s">
        <v>485</v>
      </c>
      <c r="D19" s="49" t="s">
        <v>68</v>
      </c>
      <c r="E19" s="108">
        <v>178.38</v>
      </c>
      <c r="F19" s="25"/>
      <c r="G19" s="93"/>
    </row>
    <row r="20" spans="1:7" ht="47.25" customHeight="1">
      <c r="A20" s="69" t="s">
        <v>273</v>
      </c>
      <c r="B20" s="135" t="s">
        <v>477</v>
      </c>
      <c r="C20" s="5" t="s">
        <v>486</v>
      </c>
      <c r="D20" s="49" t="s">
        <v>68</v>
      </c>
      <c r="E20" s="108">
        <v>220.9</v>
      </c>
      <c r="F20" s="25"/>
      <c r="G20" s="93"/>
    </row>
    <row r="21" spans="1:7" ht="46.5" customHeight="1">
      <c r="A21" s="69" t="s">
        <v>274</v>
      </c>
      <c r="B21" s="135" t="s">
        <v>477</v>
      </c>
      <c r="C21" s="5" t="s">
        <v>487</v>
      </c>
      <c r="D21" s="49" t="s">
        <v>68</v>
      </c>
      <c r="E21" s="108">
        <v>329.72</v>
      </c>
      <c r="F21" s="25"/>
      <c r="G21" s="93"/>
    </row>
    <row r="22" spans="1:7" ht="36" customHeight="1">
      <c r="A22" s="136" t="s">
        <v>7</v>
      </c>
      <c r="B22" s="137" t="s">
        <v>7</v>
      </c>
      <c r="C22" s="138" t="s">
        <v>488</v>
      </c>
      <c r="D22" s="139" t="s">
        <v>7</v>
      </c>
      <c r="E22" s="140" t="s">
        <v>7</v>
      </c>
      <c r="F22" s="141" t="s">
        <v>7</v>
      </c>
      <c r="G22" s="142"/>
    </row>
    <row r="23" spans="1:7" ht="36" customHeight="1">
      <c r="A23" s="73" t="s">
        <v>7</v>
      </c>
      <c r="B23" s="63" t="s">
        <v>7</v>
      </c>
      <c r="C23" s="3" t="s">
        <v>489</v>
      </c>
      <c r="D23" s="63" t="s">
        <v>7</v>
      </c>
      <c r="E23" s="4" t="s">
        <v>7</v>
      </c>
      <c r="F23" s="2" t="s">
        <v>7</v>
      </c>
      <c r="G23" s="74" t="s">
        <v>7</v>
      </c>
    </row>
    <row r="24" spans="1:7" ht="36" customHeight="1">
      <c r="A24" s="50" t="s">
        <v>275</v>
      </c>
      <c r="B24" s="41" t="s">
        <v>477</v>
      </c>
      <c r="C24" s="42" t="s">
        <v>490</v>
      </c>
      <c r="D24" s="51" t="s">
        <v>68</v>
      </c>
      <c r="E24" s="109">
        <v>83.85</v>
      </c>
      <c r="F24" s="44"/>
      <c r="G24" s="44"/>
    </row>
    <row r="25" spans="1:7" ht="36" customHeight="1">
      <c r="A25" s="143" t="s">
        <v>276</v>
      </c>
      <c r="B25" s="144" t="s">
        <v>477</v>
      </c>
      <c r="C25" s="145" t="s">
        <v>491</v>
      </c>
      <c r="D25" s="146" t="s">
        <v>68</v>
      </c>
      <c r="E25" s="147">
        <v>125.77</v>
      </c>
      <c r="F25" s="148"/>
      <c r="G25" s="148"/>
    </row>
    <row r="26" spans="1:7" ht="36" customHeight="1">
      <c r="A26" s="51" t="s">
        <v>277</v>
      </c>
      <c r="B26" s="51" t="s">
        <v>492</v>
      </c>
      <c r="C26" s="149" t="s">
        <v>493</v>
      </c>
      <c r="D26" s="51" t="s">
        <v>494</v>
      </c>
      <c r="E26" s="150">
        <v>89.6</v>
      </c>
      <c r="F26" s="149"/>
      <c r="G26" s="149"/>
    </row>
    <row r="27" spans="1:7" ht="36" customHeight="1">
      <c r="A27" s="51" t="s">
        <v>278</v>
      </c>
      <c r="B27" s="51" t="s">
        <v>492</v>
      </c>
      <c r="C27" s="149" t="s">
        <v>495</v>
      </c>
      <c r="D27" s="51" t="s">
        <v>494</v>
      </c>
      <c r="E27" s="150">
        <v>152.30000000000001</v>
      </c>
      <c r="F27" s="149"/>
      <c r="G27" s="149"/>
    </row>
    <row r="28" spans="1:7" ht="36" customHeight="1">
      <c r="A28" s="51" t="s">
        <v>279</v>
      </c>
      <c r="B28" s="51" t="s">
        <v>492</v>
      </c>
      <c r="C28" s="149" t="s">
        <v>496</v>
      </c>
      <c r="D28" s="51" t="s">
        <v>494</v>
      </c>
      <c r="E28" s="150">
        <v>55.8</v>
      </c>
      <c r="F28" s="149"/>
      <c r="G28" s="149"/>
    </row>
    <row r="29" spans="1:7" ht="36" customHeight="1">
      <c r="A29" s="51" t="s">
        <v>280</v>
      </c>
      <c r="B29" s="51" t="s">
        <v>492</v>
      </c>
      <c r="C29" s="149" t="s">
        <v>497</v>
      </c>
      <c r="D29" s="51" t="s">
        <v>494</v>
      </c>
      <c r="E29" s="150">
        <v>13</v>
      </c>
      <c r="F29" s="149"/>
      <c r="G29" s="149"/>
    </row>
    <row r="30" spans="1:7" ht="36" customHeight="1">
      <c r="A30" s="51" t="s">
        <v>281</v>
      </c>
      <c r="B30" s="51" t="s">
        <v>492</v>
      </c>
      <c r="C30" s="149" t="s">
        <v>498</v>
      </c>
      <c r="D30" s="51" t="s">
        <v>494</v>
      </c>
      <c r="E30" s="51">
        <v>42.95</v>
      </c>
      <c r="F30" s="149"/>
      <c r="G30" s="149"/>
    </row>
    <row r="31" spans="1:7" ht="36" customHeight="1">
      <c r="A31" s="51" t="s">
        <v>282</v>
      </c>
      <c r="B31" s="51" t="s">
        <v>492</v>
      </c>
      <c r="C31" s="149" t="s">
        <v>499</v>
      </c>
      <c r="D31" s="51" t="s">
        <v>500</v>
      </c>
      <c r="E31" s="150">
        <v>9</v>
      </c>
      <c r="F31" s="149"/>
      <c r="G31" s="149"/>
    </row>
    <row r="32" spans="1:7" ht="36" customHeight="1">
      <c r="A32" s="51" t="s">
        <v>283</v>
      </c>
      <c r="B32" s="51" t="s">
        <v>492</v>
      </c>
      <c r="C32" s="149" t="s">
        <v>501</v>
      </c>
      <c r="D32" s="51" t="s">
        <v>500</v>
      </c>
      <c r="E32" s="150">
        <v>15</v>
      </c>
      <c r="F32" s="149"/>
      <c r="G32" s="149"/>
    </row>
    <row r="33" spans="1:7" ht="41.25" customHeight="1">
      <c r="A33" s="51" t="s">
        <v>284</v>
      </c>
      <c r="B33" s="51" t="s">
        <v>492</v>
      </c>
      <c r="C33" s="56" t="s">
        <v>502</v>
      </c>
      <c r="D33" s="51" t="s">
        <v>494</v>
      </c>
      <c r="E33" s="150">
        <v>89.6</v>
      </c>
      <c r="F33" s="51"/>
      <c r="G33" s="51"/>
    </row>
    <row r="34" spans="1:7" ht="46.5" customHeight="1">
      <c r="A34" s="51" t="s">
        <v>285</v>
      </c>
      <c r="B34" s="51" t="s">
        <v>492</v>
      </c>
      <c r="C34" s="56" t="s">
        <v>503</v>
      </c>
      <c r="D34" s="51" t="s">
        <v>494</v>
      </c>
      <c r="E34" s="150">
        <v>152.30000000000001</v>
      </c>
      <c r="F34" s="51"/>
      <c r="G34" s="51"/>
    </row>
    <row r="35" spans="1:7" ht="48" customHeight="1">
      <c r="A35" s="51" t="s">
        <v>286</v>
      </c>
      <c r="B35" s="51" t="s">
        <v>492</v>
      </c>
      <c r="C35" s="56" t="s">
        <v>504</v>
      </c>
      <c r="D35" s="51" t="s">
        <v>494</v>
      </c>
      <c r="E35" s="150">
        <v>55.8</v>
      </c>
      <c r="F35" s="51"/>
      <c r="G35" s="51"/>
    </row>
    <row r="36" spans="1:7" ht="36" customHeight="1">
      <c r="A36" s="51" t="s">
        <v>287</v>
      </c>
      <c r="B36" s="51" t="s">
        <v>492</v>
      </c>
      <c r="C36" s="56" t="s">
        <v>505</v>
      </c>
      <c r="D36" s="51" t="s">
        <v>494</v>
      </c>
      <c r="E36" s="150">
        <v>85.7</v>
      </c>
      <c r="F36" s="51"/>
      <c r="G36" s="51"/>
    </row>
    <row r="37" spans="1:7" ht="36" customHeight="1">
      <c r="A37" s="51" t="s">
        <v>288</v>
      </c>
      <c r="B37" s="51" t="s">
        <v>492</v>
      </c>
      <c r="C37" s="56" t="s">
        <v>506</v>
      </c>
      <c r="D37" s="51" t="s">
        <v>507</v>
      </c>
      <c r="E37" s="51">
        <v>14</v>
      </c>
      <c r="F37" s="51"/>
      <c r="G37" s="51"/>
    </row>
    <row r="38" spans="1:7" ht="45.75" customHeight="1">
      <c r="A38" s="51" t="s">
        <v>289</v>
      </c>
      <c r="B38" s="51" t="s">
        <v>492</v>
      </c>
      <c r="C38" s="56" t="s">
        <v>508</v>
      </c>
      <c r="D38" s="51" t="s">
        <v>500</v>
      </c>
      <c r="E38" s="51">
        <v>14</v>
      </c>
      <c r="F38" s="51"/>
      <c r="G38" s="51"/>
    </row>
    <row r="39" spans="1:7" ht="36" customHeight="1">
      <c r="A39" s="51" t="s">
        <v>290</v>
      </c>
      <c r="B39" s="51" t="s">
        <v>492</v>
      </c>
      <c r="C39" s="56" t="s">
        <v>509</v>
      </c>
      <c r="D39" s="51" t="s">
        <v>500</v>
      </c>
      <c r="E39" s="51">
        <v>5</v>
      </c>
      <c r="F39" s="51"/>
      <c r="G39" s="51"/>
    </row>
    <row r="40" spans="1:7" ht="36" customHeight="1">
      <c r="A40" s="51" t="s">
        <v>291</v>
      </c>
      <c r="B40" s="51" t="s">
        <v>492</v>
      </c>
      <c r="C40" s="56" t="s">
        <v>510</v>
      </c>
      <c r="D40" s="51" t="s">
        <v>500</v>
      </c>
      <c r="E40" s="51">
        <v>37</v>
      </c>
      <c r="F40" s="51"/>
      <c r="G40" s="51"/>
    </row>
    <row r="41" spans="1:7" ht="43.5" customHeight="1">
      <c r="A41" s="51" t="s">
        <v>292</v>
      </c>
      <c r="B41" s="51" t="s">
        <v>492</v>
      </c>
      <c r="C41" s="56" t="s">
        <v>511</v>
      </c>
      <c r="D41" s="51" t="s">
        <v>500</v>
      </c>
      <c r="E41" s="51">
        <v>19</v>
      </c>
      <c r="F41" s="51"/>
      <c r="G41" s="51"/>
    </row>
    <row r="42" spans="1:7" ht="36" customHeight="1">
      <c r="A42" s="51" t="s">
        <v>293</v>
      </c>
      <c r="B42" s="51" t="s">
        <v>492</v>
      </c>
      <c r="C42" s="56" t="s">
        <v>512</v>
      </c>
      <c r="D42" s="51" t="s">
        <v>494</v>
      </c>
      <c r="E42" s="51">
        <v>19</v>
      </c>
      <c r="F42" s="51"/>
      <c r="G42" s="51"/>
    </row>
    <row r="43" spans="1:7" ht="36" customHeight="1">
      <c r="A43" s="51" t="s">
        <v>294</v>
      </c>
      <c r="B43" s="51" t="s">
        <v>492</v>
      </c>
      <c r="C43" s="56" t="s">
        <v>513</v>
      </c>
      <c r="D43" s="51" t="s">
        <v>12</v>
      </c>
      <c r="E43" s="51">
        <v>8</v>
      </c>
      <c r="F43" s="51"/>
      <c r="G43" s="51"/>
    </row>
    <row r="44" spans="1:7" ht="36" customHeight="1" thickBot="1">
      <c r="A44" s="136" t="s">
        <v>7</v>
      </c>
      <c r="B44" s="137" t="s">
        <v>7</v>
      </c>
      <c r="C44" s="138" t="s">
        <v>514</v>
      </c>
      <c r="D44" s="139" t="s">
        <v>7</v>
      </c>
      <c r="E44" s="140" t="s">
        <v>7</v>
      </c>
      <c r="F44" s="141" t="s">
        <v>7</v>
      </c>
      <c r="G44" s="142"/>
    </row>
    <row r="45" spans="1:7" ht="36" customHeight="1" thickBot="1">
      <c r="A45" s="151"/>
      <c r="B45" s="152"/>
      <c r="C45" s="153" t="s">
        <v>515</v>
      </c>
      <c r="D45" s="154" t="s">
        <v>7</v>
      </c>
      <c r="E45" s="155" t="s">
        <v>7</v>
      </c>
      <c r="F45" s="156" t="s">
        <v>7</v>
      </c>
      <c r="G45" s="157"/>
    </row>
    <row r="46" spans="1:7" ht="36" customHeight="1">
      <c r="A46" s="231" t="s">
        <v>516</v>
      </c>
      <c r="B46" s="232"/>
      <c r="C46" s="232"/>
      <c r="D46" s="232"/>
      <c r="E46" s="232"/>
      <c r="F46" s="232"/>
      <c r="G46" s="233"/>
    </row>
    <row r="47" spans="1:7" ht="36" customHeight="1">
      <c r="A47" s="67" t="s">
        <v>7</v>
      </c>
      <c r="B47" s="63" t="s">
        <v>7</v>
      </c>
      <c r="C47" s="64" t="s">
        <v>474</v>
      </c>
      <c r="D47" s="63" t="s">
        <v>7</v>
      </c>
      <c r="E47" s="65" t="s">
        <v>7</v>
      </c>
      <c r="F47" s="63" t="s">
        <v>7</v>
      </c>
      <c r="G47" s="68" t="s">
        <v>7</v>
      </c>
    </row>
    <row r="48" spans="1:7" ht="36" customHeight="1">
      <c r="A48" s="69" t="s">
        <v>264</v>
      </c>
      <c r="B48" s="41" t="s">
        <v>475</v>
      </c>
      <c r="C48" s="5" t="s">
        <v>476</v>
      </c>
      <c r="D48" s="6" t="s">
        <v>10</v>
      </c>
      <c r="E48" s="108">
        <v>0.52100000000000002</v>
      </c>
      <c r="F48" s="25"/>
      <c r="G48" s="70"/>
    </row>
    <row r="49" spans="1:7" ht="36" customHeight="1">
      <c r="A49" s="69" t="s">
        <v>265</v>
      </c>
      <c r="B49" s="135" t="s">
        <v>477</v>
      </c>
      <c r="C49" s="5" t="s">
        <v>478</v>
      </c>
      <c r="D49" s="49" t="s">
        <v>68</v>
      </c>
      <c r="E49" s="108">
        <v>211.41</v>
      </c>
      <c r="F49" s="25"/>
      <c r="G49" s="93"/>
    </row>
    <row r="50" spans="1:7" ht="36" customHeight="1">
      <c r="A50" s="69" t="s">
        <v>266</v>
      </c>
      <c r="B50" s="135" t="s">
        <v>477</v>
      </c>
      <c r="C50" s="5" t="s">
        <v>480</v>
      </c>
      <c r="D50" s="49" t="s">
        <v>68</v>
      </c>
      <c r="E50" s="108">
        <v>476.81</v>
      </c>
      <c r="F50" s="25"/>
      <c r="G50" s="93"/>
    </row>
    <row r="51" spans="1:7" ht="36" customHeight="1">
      <c r="A51" s="69" t="s">
        <v>267</v>
      </c>
      <c r="B51" s="135" t="s">
        <v>477</v>
      </c>
      <c r="C51" s="5" t="s">
        <v>517</v>
      </c>
      <c r="D51" s="49" t="s">
        <v>68</v>
      </c>
      <c r="E51" s="108">
        <v>474.7</v>
      </c>
      <c r="F51" s="25"/>
      <c r="G51" s="93"/>
    </row>
    <row r="52" spans="1:7" ht="36" customHeight="1">
      <c r="A52" s="69" t="s">
        <v>268</v>
      </c>
      <c r="B52" s="135" t="s">
        <v>477</v>
      </c>
      <c r="C52" s="5" t="s">
        <v>518</v>
      </c>
      <c r="D52" s="49" t="s">
        <v>68</v>
      </c>
      <c r="E52" s="108">
        <v>88.78</v>
      </c>
      <c r="F52" s="25"/>
      <c r="G52" s="93"/>
    </row>
    <row r="53" spans="1:7" ht="46.5" customHeight="1">
      <c r="A53" s="69" t="s">
        <v>269</v>
      </c>
      <c r="B53" s="135" t="s">
        <v>477</v>
      </c>
      <c r="C53" s="5" t="s">
        <v>519</v>
      </c>
      <c r="D53" s="49" t="s">
        <v>68</v>
      </c>
      <c r="E53" s="108">
        <v>205.85</v>
      </c>
      <c r="F53" s="25"/>
      <c r="G53" s="93"/>
    </row>
    <row r="54" spans="1:7" ht="51.75" customHeight="1">
      <c r="A54" s="69" t="s">
        <v>270</v>
      </c>
      <c r="B54" s="135" t="s">
        <v>477</v>
      </c>
      <c r="C54" s="5" t="s">
        <v>520</v>
      </c>
      <c r="D54" s="49" t="s">
        <v>68</v>
      </c>
      <c r="E54" s="108">
        <v>96.73</v>
      </c>
      <c r="F54" s="25"/>
      <c r="G54" s="93"/>
    </row>
    <row r="55" spans="1:7" ht="47.25" customHeight="1">
      <c r="A55" s="69" t="s">
        <v>271</v>
      </c>
      <c r="B55" s="135" t="s">
        <v>477</v>
      </c>
      <c r="C55" s="5" t="s">
        <v>484</v>
      </c>
      <c r="D55" s="49" t="s">
        <v>68</v>
      </c>
      <c r="E55" s="108">
        <v>233.98</v>
      </c>
      <c r="F55" s="25"/>
      <c r="G55" s="93"/>
    </row>
    <row r="56" spans="1:7" ht="43.5" customHeight="1">
      <c r="A56" s="69" t="s">
        <v>272</v>
      </c>
      <c r="B56" s="135" t="s">
        <v>477</v>
      </c>
      <c r="C56" s="5" t="s">
        <v>485</v>
      </c>
      <c r="D56" s="49" t="s">
        <v>68</v>
      </c>
      <c r="E56" s="108">
        <v>153.25</v>
      </c>
      <c r="F56" s="25"/>
      <c r="G56" s="93"/>
    </row>
    <row r="57" spans="1:7" ht="42" customHeight="1">
      <c r="A57" s="69" t="s">
        <v>273</v>
      </c>
      <c r="B57" s="135" t="s">
        <v>477</v>
      </c>
      <c r="C57" s="5" t="s">
        <v>521</v>
      </c>
      <c r="D57" s="49" t="s">
        <v>68</v>
      </c>
      <c r="E57" s="108">
        <v>374.33</v>
      </c>
      <c r="F57" s="25"/>
      <c r="G57" s="93"/>
    </row>
    <row r="58" spans="1:7" ht="42.75" customHeight="1">
      <c r="A58" s="69" t="s">
        <v>274</v>
      </c>
      <c r="B58" s="135" t="s">
        <v>477</v>
      </c>
      <c r="C58" s="5" t="s">
        <v>522</v>
      </c>
      <c r="D58" s="49" t="s">
        <v>68</v>
      </c>
      <c r="E58" s="108">
        <v>330.21</v>
      </c>
      <c r="F58" s="25"/>
      <c r="G58" s="93"/>
    </row>
    <row r="59" spans="1:7" ht="41.25" customHeight="1">
      <c r="A59" s="69" t="s">
        <v>275</v>
      </c>
      <c r="B59" s="135" t="s">
        <v>477</v>
      </c>
      <c r="C59" s="5" t="s">
        <v>523</v>
      </c>
      <c r="D59" s="49" t="s">
        <v>68</v>
      </c>
      <c r="E59" s="108">
        <v>76.67</v>
      </c>
      <c r="F59" s="25"/>
      <c r="G59" s="93"/>
    </row>
    <row r="60" spans="1:7" ht="41.25" customHeight="1">
      <c r="A60" s="136" t="s">
        <v>7</v>
      </c>
      <c r="B60" s="137" t="s">
        <v>7</v>
      </c>
      <c r="C60" s="138" t="s">
        <v>488</v>
      </c>
      <c r="D60" s="139" t="s">
        <v>7</v>
      </c>
      <c r="E60" s="140" t="s">
        <v>7</v>
      </c>
      <c r="F60" s="141" t="s">
        <v>7</v>
      </c>
      <c r="G60" s="142"/>
    </row>
    <row r="61" spans="1:7" ht="36" customHeight="1">
      <c r="A61" s="73" t="s">
        <v>7</v>
      </c>
      <c r="B61" s="63" t="s">
        <v>7</v>
      </c>
      <c r="C61" s="3" t="s">
        <v>489</v>
      </c>
      <c r="D61" s="63" t="s">
        <v>7</v>
      </c>
      <c r="E61" s="4" t="s">
        <v>7</v>
      </c>
      <c r="F61" s="2" t="s">
        <v>7</v>
      </c>
      <c r="G61" s="74" t="s">
        <v>7</v>
      </c>
    </row>
    <row r="62" spans="1:7" ht="36" customHeight="1">
      <c r="A62" s="50" t="s">
        <v>276</v>
      </c>
      <c r="B62" s="41" t="s">
        <v>477</v>
      </c>
      <c r="C62" s="42" t="s">
        <v>490</v>
      </c>
      <c r="D62" s="51" t="s">
        <v>68</v>
      </c>
      <c r="E62" s="109">
        <v>148.29</v>
      </c>
      <c r="F62" s="44"/>
      <c r="G62" s="44"/>
    </row>
    <row r="63" spans="1:7" ht="36" customHeight="1">
      <c r="A63" s="143" t="s">
        <v>277</v>
      </c>
      <c r="B63" s="144" t="s">
        <v>477</v>
      </c>
      <c r="C63" s="145" t="s">
        <v>491</v>
      </c>
      <c r="D63" s="146" t="s">
        <v>68</v>
      </c>
      <c r="E63" s="147">
        <v>222.44</v>
      </c>
      <c r="F63" s="148"/>
      <c r="G63" s="148"/>
    </row>
    <row r="64" spans="1:7" ht="36" customHeight="1">
      <c r="A64" s="51" t="s">
        <v>278</v>
      </c>
      <c r="B64" s="51" t="s">
        <v>492</v>
      </c>
      <c r="C64" s="149" t="s">
        <v>524</v>
      </c>
      <c r="D64" s="51" t="s">
        <v>494</v>
      </c>
      <c r="E64" s="150">
        <v>198</v>
      </c>
      <c r="F64" s="148"/>
      <c r="G64" s="148"/>
    </row>
    <row r="65" spans="1:7" ht="36" customHeight="1">
      <c r="A65" s="51" t="s">
        <v>279</v>
      </c>
      <c r="B65" s="51" t="s">
        <v>492</v>
      </c>
      <c r="C65" s="149" t="s">
        <v>493</v>
      </c>
      <c r="D65" s="51" t="s">
        <v>494</v>
      </c>
      <c r="E65" s="150">
        <v>166.4</v>
      </c>
      <c r="F65" s="149"/>
      <c r="G65" s="149"/>
    </row>
    <row r="66" spans="1:7" ht="36" customHeight="1">
      <c r="A66" s="51" t="s">
        <v>280</v>
      </c>
      <c r="B66" s="51" t="s">
        <v>492</v>
      </c>
      <c r="C66" s="149" t="s">
        <v>496</v>
      </c>
      <c r="D66" s="51" t="s">
        <v>494</v>
      </c>
      <c r="E66" s="150">
        <v>82.5</v>
      </c>
      <c r="F66" s="149"/>
      <c r="G66" s="149"/>
    </row>
    <row r="67" spans="1:7" ht="36" customHeight="1">
      <c r="A67" s="51" t="s">
        <v>281</v>
      </c>
      <c r="B67" s="51" t="s">
        <v>492</v>
      </c>
      <c r="C67" s="149" t="s">
        <v>498</v>
      </c>
      <c r="D67" s="51" t="s">
        <v>494</v>
      </c>
      <c r="E67" s="150">
        <v>38.700000000000003</v>
      </c>
      <c r="F67" s="149"/>
      <c r="G67" s="149"/>
    </row>
    <row r="68" spans="1:7" ht="36" customHeight="1">
      <c r="A68" s="51" t="s">
        <v>282</v>
      </c>
      <c r="B68" s="51" t="s">
        <v>492</v>
      </c>
      <c r="C68" s="149" t="s">
        <v>499</v>
      </c>
      <c r="D68" s="51" t="s">
        <v>500</v>
      </c>
      <c r="E68" s="150">
        <v>8</v>
      </c>
      <c r="F68" s="149"/>
      <c r="G68" s="149"/>
    </row>
    <row r="69" spans="1:7" ht="36" customHeight="1">
      <c r="A69" s="51" t="s">
        <v>283</v>
      </c>
      <c r="B69" s="51" t="s">
        <v>492</v>
      </c>
      <c r="C69" s="149" t="s">
        <v>501</v>
      </c>
      <c r="D69" s="51" t="s">
        <v>500</v>
      </c>
      <c r="E69" s="150">
        <v>15</v>
      </c>
      <c r="F69" s="149"/>
      <c r="G69" s="149"/>
    </row>
    <row r="70" spans="1:7" ht="48" customHeight="1">
      <c r="A70" s="51" t="s">
        <v>284</v>
      </c>
      <c r="B70" s="51" t="s">
        <v>492</v>
      </c>
      <c r="C70" s="56" t="s">
        <v>525</v>
      </c>
      <c r="D70" s="51" t="s">
        <v>494</v>
      </c>
      <c r="E70" s="150">
        <v>198</v>
      </c>
      <c r="F70" s="149"/>
      <c r="G70" s="149"/>
    </row>
    <row r="71" spans="1:7" ht="50.25" customHeight="1">
      <c r="A71" s="51" t="s">
        <v>285</v>
      </c>
      <c r="B71" s="51" t="s">
        <v>492</v>
      </c>
      <c r="C71" s="56" t="s">
        <v>502</v>
      </c>
      <c r="D71" s="51" t="s">
        <v>494</v>
      </c>
      <c r="E71" s="150">
        <v>166.4</v>
      </c>
      <c r="F71" s="51"/>
      <c r="G71" s="51"/>
    </row>
    <row r="72" spans="1:7" ht="50.25" customHeight="1">
      <c r="A72" s="51" t="s">
        <v>286</v>
      </c>
      <c r="B72" s="51" t="s">
        <v>492</v>
      </c>
      <c r="C72" s="56" t="s">
        <v>504</v>
      </c>
      <c r="D72" s="51" t="s">
        <v>494</v>
      </c>
      <c r="E72" s="150">
        <v>82.5</v>
      </c>
      <c r="F72" s="51"/>
      <c r="G72" s="51"/>
    </row>
    <row r="73" spans="1:7" ht="44.25" customHeight="1">
      <c r="A73" s="51" t="s">
        <v>287</v>
      </c>
      <c r="B73" s="51" t="s">
        <v>492</v>
      </c>
      <c r="C73" s="56" t="s">
        <v>505</v>
      </c>
      <c r="D73" s="51" t="s">
        <v>494</v>
      </c>
      <c r="E73" s="150">
        <v>73.7</v>
      </c>
      <c r="F73" s="51"/>
      <c r="G73" s="51"/>
    </row>
    <row r="74" spans="1:7" ht="44.25" customHeight="1">
      <c r="A74" s="51" t="s">
        <v>288</v>
      </c>
      <c r="B74" s="51" t="s">
        <v>492</v>
      </c>
      <c r="C74" s="56" t="s">
        <v>506</v>
      </c>
      <c r="D74" s="51" t="s">
        <v>507</v>
      </c>
      <c r="E74" s="51">
        <v>16</v>
      </c>
      <c r="F74" s="51"/>
      <c r="G74" s="51"/>
    </row>
    <row r="75" spans="1:7" ht="41.25" customHeight="1">
      <c r="A75" s="51" t="s">
        <v>289</v>
      </c>
      <c r="B75" s="51" t="s">
        <v>492</v>
      </c>
      <c r="C75" s="56" t="s">
        <v>508</v>
      </c>
      <c r="D75" s="51" t="s">
        <v>500</v>
      </c>
      <c r="E75" s="51">
        <v>4</v>
      </c>
      <c r="F75" s="51"/>
      <c r="G75" s="51"/>
    </row>
    <row r="76" spans="1:7" ht="42.75" customHeight="1">
      <c r="A76" s="51" t="s">
        <v>290</v>
      </c>
      <c r="B76" s="51" t="s">
        <v>492</v>
      </c>
      <c r="C76" s="56" t="s">
        <v>509</v>
      </c>
      <c r="D76" s="51" t="s">
        <v>500</v>
      </c>
      <c r="E76" s="51">
        <v>13</v>
      </c>
      <c r="F76" s="51"/>
      <c r="G76" s="51"/>
    </row>
    <row r="77" spans="1:7" ht="36" customHeight="1">
      <c r="A77" s="51" t="s">
        <v>291</v>
      </c>
      <c r="B77" s="51" t="s">
        <v>492</v>
      </c>
      <c r="C77" s="56" t="s">
        <v>510</v>
      </c>
      <c r="D77" s="51" t="s">
        <v>500</v>
      </c>
      <c r="E77" s="51">
        <v>40</v>
      </c>
      <c r="F77" s="51"/>
      <c r="G77" s="51"/>
    </row>
    <row r="78" spans="1:7" ht="36" customHeight="1">
      <c r="A78" s="51" t="s">
        <v>292</v>
      </c>
      <c r="B78" s="51" t="s">
        <v>492</v>
      </c>
      <c r="C78" s="56" t="s">
        <v>511</v>
      </c>
      <c r="D78" s="51" t="s">
        <v>500</v>
      </c>
      <c r="E78" s="51">
        <v>16</v>
      </c>
      <c r="F78" s="51"/>
      <c r="G78" s="51"/>
    </row>
    <row r="79" spans="1:7" ht="36" customHeight="1">
      <c r="A79" s="51" t="s">
        <v>293</v>
      </c>
      <c r="B79" s="51" t="s">
        <v>492</v>
      </c>
      <c r="C79" s="56" t="s">
        <v>512</v>
      </c>
      <c r="D79" s="51" t="s">
        <v>494</v>
      </c>
      <c r="E79" s="51">
        <v>16</v>
      </c>
      <c r="F79" s="51"/>
      <c r="G79" s="51"/>
    </row>
    <row r="80" spans="1:7" ht="36" customHeight="1">
      <c r="A80" s="51" t="s">
        <v>294</v>
      </c>
      <c r="B80" s="51" t="s">
        <v>492</v>
      </c>
      <c r="C80" s="56" t="s">
        <v>513</v>
      </c>
      <c r="D80" s="51" t="s">
        <v>12</v>
      </c>
      <c r="E80" s="51">
        <v>6</v>
      </c>
      <c r="F80" s="51"/>
      <c r="G80" s="51"/>
    </row>
    <row r="81" spans="1:7" ht="36" customHeight="1" thickBot="1">
      <c r="A81" s="136" t="s">
        <v>7</v>
      </c>
      <c r="B81" s="137" t="s">
        <v>7</v>
      </c>
      <c r="C81" s="138" t="s">
        <v>514</v>
      </c>
      <c r="D81" s="139" t="s">
        <v>7</v>
      </c>
      <c r="E81" s="140" t="s">
        <v>7</v>
      </c>
      <c r="F81" s="141" t="s">
        <v>7</v>
      </c>
      <c r="G81" s="142"/>
    </row>
    <row r="82" spans="1:7" ht="36" customHeight="1" thickBot="1">
      <c r="A82" s="158" t="s">
        <v>7</v>
      </c>
      <c r="B82" s="159" t="s">
        <v>7</v>
      </c>
      <c r="C82" s="153" t="s">
        <v>526</v>
      </c>
      <c r="D82" s="160" t="s">
        <v>7</v>
      </c>
      <c r="E82" s="161" t="s">
        <v>7</v>
      </c>
      <c r="F82" s="162" t="s">
        <v>7</v>
      </c>
      <c r="G82" s="163"/>
    </row>
    <row r="83" spans="1:7" ht="36" customHeight="1" thickTop="1" thickBot="1">
      <c r="A83" s="158" t="s">
        <v>7</v>
      </c>
      <c r="B83" s="159" t="s">
        <v>7</v>
      </c>
      <c r="C83" s="153" t="s">
        <v>527</v>
      </c>
      <c r="D83" s="160" t="s">
        <v>7</v>
      </c>
      <c r="E83" s="161" t="s">
        <v>7</v>
      </c>
      <c r="F83" s="164" t="s">
        <v>7</v>
      </c>
      <c r="G83" s="165"/>
    </row>
    <row r="84" spans="1:7" ht="15" thickTop="1"/>
  </sheetData>
  <mergeCells count="10">
    <mergeCell ref="A8:G8"/>
    <mergeCell ref="A9:G9"/>
    <mergeCell ref="A46:G46"/>
    <mergeCell ref="C1:F1"/>
    <mergeCell ref="C2:F2"/>
    <mergeCell ref="C3:F3"/>
    <mergeCell ref="C4:F4"/>
    <mergeCell ref="A5:A6"/>
    <mergeCell ref="C5:F5"/>
    <mergeCell ref="C6:F6"/>
  </mergeCells>
  <pageMargins left="0.7" right="0.7" top="0.75" bottom="0.75" header="0.3" footer="0.3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view="pageBreakPreview" zoomScale="85" zoomScaleSheetLayoutView="85" workbookViewId="0">
      <selection activeCell="C35" sqref="C35"/>
    </sheetView>
  </sheetViews>
  <sheetFormatPr defaultRowHeight="14.25"/>
  <cols>
    <col min="1" max="1" width="10.875" customWidth="1"/>
    <col min="2" max="2" width="13" customWidth="1"/>
    <col min="3" max="3" width="51.125" customWidth="1"/>
  </cols>
  <sheetData>
    <row r="1" spans="1:7" ht="15.75">
      <c r="A1" s="166" t="s">
        <v>0</v>
      </c>
      <c r="B1" s="167"/>
      <c r="C1" s="245" t="s">
        <v>20</v>
      </c>
      <c r="D1" s="245"/>
      <c r="E1" s="245"/>
      <c r="F1" s="245"/>
      <c r="G1" s="168"/>
    </row>
    <row r="2" spans="1:7" ht="15.75">
      <c r="A2" s="166"/>
      <c r="B2" s="167"/>
      <c r="C2" s="245" t="s">
        <v>21</v>
      </c>
      <c r="D2" s="245"/>
      <c r="E2" s="245"/>
      <c r="F2" s="245"/>
      <c r="G2" s="168"/>
    </row>
    <row r="3" spans="1:7" ht="15.75">
      <c r="A3" s="169" t="s">
        <v>1</v>
      </c>
      <c r="B3" s="170"/>
      <c r="C3" s="246" t="s">
        <v>528</v>
      </c>
      <c r="D3" s="246"/>
      <c r="E3" s="246"/>
      <c r="F3" s="246"/>
      <c r="G3" s="171"/>
    </row>
    <row r="4" spans="1:7" ht="15.75">
      <c r="A4" s="247" t="s">
        <v>19</v>
      </c>
      <c r="B4" s="172"/>
      <c r="C4" s="173"/>
      <c r="D4" s="174"/>
      <c r="E4" s="174"/>
      <c r="F4" s="174"/>
      <c r="G4" s="175"/>
    </row>
    <row r="5" spans="1:7" ht="15.75">
      <c r="A5" s="248"/>
      <c r="B5" s="176"/>
      <c r="C5" s="246" t="s">
        <v>529</v>
      </c>
      <c r="D5" s="246"/>
      <c r="E5" s="246"/>
      <c r="F5" s="246"/>
      <c r="G5" s="249"/>
    </row>
    <row r="6" spans="1:7" ht="52.5" customHeight="1">
      <c r="A6" s="177" t="s">
        <v>2</v>
      </c>
      <c r="B6" s="177" t="s">
        <v>22</v>
      </c>
      <c r="C6" s="177" t="s">
        <v>3</v>
      </c>
      <c r="D6" s="177" t="s">
        <v>4</v>
      </c>
      <c r="E6" s="178" t="s">
        <v>5</v>
      </c>
      <c r="F6" s="179" t="s">
        <v>6</v>
      </c>
      <c r="G6" s="178" t="s">
        <v>18</v>
      </c>
    </row>
    <row r="7" spans="1:7" ht="36" customHeight="1">
      <c r="A7" s="250" t="s">
        <v>530</v>
      </c>
      <c r="B7" s="251"/>
      <c r="C7" s="251"/>
      <c r="D7" s="251"/>
      <c r="E7" s="251"/>
      <c r="F7" s="251"/>
      <c r="G7" s="252"/>
    </row>
    <row r="8" spans="1:7" ht="36" customHeight="1">
      <c r="A8" s="242" t="s">
        <v>528</v>
      </c>
      <c r="B8" s="243"/>
      <c r="C8" s="243"/>
      <c r="D8" s="243"/>
      <c r="E8" s="243"/>
      <c r="F8" s="243"/>
      <c r="G8" s="244"/>
    </row>
    <row r="9" spans="1:7" ht="36" customHeight="1">
      <c r="A9" s="180" t="s">
        <v>7</v>
      </c>
      <c r="B9" s="181">
        <v>1</v>
      </c>
      <c r="C9" s="182" t="s">
        <v>531</v>
      </c>
      <c r="D9" s="180" t="s">
        <v>7</v>
      </c>
      <c r="E9" s="181" t="s">
        <v>7</v>
      </c>
      <c r="F9" s="180" t="s">
        <v>7</v>
      </c>
      <c r="G9" s="181" t="s">
        <v>7</v>
      </c>
    </row>
    <row r="10" spans="1:7" ht="36" customHeight="1">
      <c r="A10" s="183">
        <v>1</v>
      </c>
      <c r="B10" s="184" t="s">
        <v>532</v>
      </c>
      <c r="C10" s="185" t="s">
        <v>533</v>
      </c>
      <c r="D10" s="186" t="s">
        <v>494</v>
      </c>
      <c r="E10" s="187">
        <v>84</v>
      </c>
      <c r="F10" s="188"/>
      <c r="G10" s="189"/>
    </row>
    <row r="11" spans="1:7" ht="36" customHeight="1">
      <c r="A11" s="190" t="s">
        <v>7</v>
      </c>
      <c r="B11" s="191" t="s">
        <v>7</v>
      </c>
      <c r="C11" s="192" t="s">
        <v>534</v>
      </c>
      <c r="D11" s="191" t="s">
        <v>7</v>
      </c>
      <c r="E11" s="193" t="s">
        <v>7</v>
      </c>
      <c r="F11" s="191" t="s">
        <v>7</v>
      </c>
      <c r="G11" s="194" t="s">
        <v>7</v>
      </c>
    </row>
    <row r="12" spans="1:7" ht="36" customHeight="1">
      <c r="A12" s="180" t="s">
        <v>7</v>
      </c>
      <c r="B12" s="181">
        <v>2</v>
      </c>
      <c r="C12" s="182" t="s">
        <v>535</v>
      </c>
      <c r="D12" s="180" t="s">
        <v>7</v>
      </c>
      <c r="E12" s="181" t="s">
        <v>7</v>
      </c>
      <c r="F12" s="180" t="s">
        <v>7</v>
      </c>
      <c r="G12" s="181" t="s">
        <v>7</v>
      </c>
    </row>
    <row r="13" spans="1:7" ht="36" customHeight="1">
      <c r="A13" s="180" t="s">
        <v>7</v>
      </c>
      <c r="B13" s="181" t="s">
        <v>536</v>
      </c>
      <c r="C13" s="182" t="s">
        <v>537</v>
      </c>
      <c r="D13" s="180" t="s">
        <v>7</v>
      </c>
      <c r="E13" s="181" t="s">
        <v>7</v>
      </c>
      <c r="F13" s="180" t="s">
        <v>7</v>
      </c>
      <c r="G13" s="181" t="s">
        <v>7</v>
      </c>
    </row>
    <row r="14" spans="1:7" ht="36" customHeight="1">
      <c r="A14" s="183">
        <v>2</v>
      </c>
      <c r="B14" s="184" t="s">
        <v>538</v>
      </c>
      <c r="C14" s="185" t="s">
        <v>539</v>
      </c>
      <c r="D14" s="186" t="s">
        <v>494</v>
      </c>
      <c r="E14" s="187">
        <v>130</v>
      </c>
      <c r="F14" s="188"/>
      <c r="G14" s="189"/>
    </row>
    <row r="15" spans="1:7" ht="36" customHeight="1">
      <c r="A15" s="183">
        <v>3</v>
      </c>
      <c r="B15" s="184" t="s">
        <v>540</v>
      </c>
      <c r="C15" s="185" t="s">
        <v>541</v>
      </c>
      <c r="D15" s="186" t="s">
        <v>494</v>
      </c>
      <c r="E15" s="187">
        <v>437</v>
      </c>
      <c r="F15" s="188"/>
      <c r="G15" s="189"/>
    </row>
    <row r="16" spans="1:7" ht="36" customHeight="1">
      <c r="A16" s="183">
        <v>4</v>
      </c>
      <c r="B16" s="184" t="s">
        <v>542</v>
      </c>
      <c r="C16" s="185" t="s">
        <v>543</v>
      </c>
      <c r="D16" s="186" t="s">
        <v>494</v>
      </c>
      <c r="E16" s="187">
        <v>130</v>
      </c>
      <c r="F16" s="188"/>
      <c r="G16" s="189"/>
    </row>
    <row r="17" spans="1:7" ht="36" customHeight="1">
      <c r="A17" s="183">
        <v>5</v>
      </c>
      <c r="B17" s="184" t="s">
        <v>544</v>
      </c>
      <c r="C17" s="185" t="s">
        <v>545</v>
      </c>
      <c r="D17" s="186" t="s">
        <v>494</v>
      </c>
      <c r="E17" s="187">
        <v>567</v>
      </c>
      <c r="F17" s="188"/>
      <c r="G17" s="189"/>
    </row>
    <row r="18" spans="1:7" ht="36" customHeight="1">
      <c r="A18" s="183">
        <v>6</v>
      </c>
      <c r="B18" s="184" t="s">
        <v>546</v>
      </c>
      <c r="C18" s="185" t="s">
        <v>547</v>
      </c>
      <c r="D18" s="186" t="s">
        <v>494</v>
      </c>
      <c r="E18" s="187">
        <v>10</v>
      </c>
      <c r="F18" s="188"/>
      <c r="G18" s="189"/>
    </row>
    <row r="19" spans="1:7" ht="36" customHeight="1">
      <c r="A19" s="183">
        <v>7</v>
      </c>
      <c r="B19" s="184" t="s">
        <v>548</v>
      </c>
      <c r="C19" s="185" t="s">
        <v>549</v>
      </c>
      <c r="D19" s="186" t="s">
        <v>494</v>
      </c>
      <c r="E19" s="187">
        <v>142</v>
      </c>
      <c r="F19" s="188"/>
      <c r="G19" s="189"/>
    </row>
    <row r="20" spans="1:7" ht="36" customHeight="1">
      <c r="A20" s="183">
        <v>8</v>
      </c>
      <c r="B20" s="184" t="s">
        <v>550</v>
      </c>
      <c r="C20" s="185" t="s">
        <v>551</v>
      </c>
      <c r="D20" s="186" t="s">
        <v>494</v>
      </c>
      <c r="E20" s="187">
        <v>355</v>
      </c>
      <c r="F20" s="188"/>
      <c r="G20" s="189"/>
    </row>
    <row r="21" spans="1:7" ht="36" customHeight="1">
      <c r="A21" s="183">
        <v>9</v>
      </c>
      <c r="B21" s="184" t="s">
        <v>552</v>
      </c>
      <c r="C21" s="185" t="s">
        <v>553</v>
      </c>
      <c r="D21" s="186" t="s">
        <v>494</v>
      </c>
      <c r="E21" s="187">
        <v>338</v>
      </c>
      <c r="F21" s="188"/>
      <c r="G21" s="189"/>
    </row>
    <row r="22" spans="1:7" ht="36" customHeight="1">
      <c r="A22" s="183">
        <v>10</v>
      </c>
      <c r="B22" s="184" t="s">
        <v>554</v>
      </c>
      <c r="C22" s="185" t="s">
        <v>555</v>
      </c>
      <c r="D22" s="186" t="s">
        <v>12</v>
      </c>
      <c r="E22" s="187">
        <v>8</v>
      </c>
      <c r="F22" s="188"/>
      <c r="G22" s="189"/>
    </row>
    <row r="23" spans="1:7" ht="36" customHeight="1">
      <c r="A23" s="183">
        <v>11</v>
      </c>
      <c r="B23" s="184" t="s">
        <v>556</v>
      </c>
      <c r="C23" s="185" t="s">
        <v>557</v>
      </c>
      <c r="D23" s="186" t="s">
        <v>12</v>
      </c>
      <c r="E23" s="187">
        <v>4</v>
      </c>
      <c r="F23" s="188"/>
      <c r="G23" s="189"/>
    </row>
    <row r="24" spans="1:7" ht="36" customHeight="1">
      <c r="A24" s="183">
        <v>12</v>
      </c>
      <c r="B24" s="184" t="s">
        <v>558</v>
      </c>
      <c r="C24" s="185" t="s">
        <v>559</v>
      </c>
      <c r="D24" s="186" t="s">
        <v>12</v>
      </c>
      <c r="E24" s="187">
        <v>8</v>
      </c>
      <c r="F24" s="188"/>
      <c r="G24" s="189"/>
    </row>
    <row r="25" spans="1:7" ht="36" customHeight="1">
      <c r="A25" s="190" t="s">
        <v>7</v>
      </c>
      <c r="B25" s="190" t="s">
        <v>7</v>
      </c>
      <c r="C25" s="192" t="s">
        <v>560</v>
      </c>
      <c r="D25" s="191" t="s">
        <v>7</v>
      </c>
      <c r="E25" s="193" t="s">
        <v>7</v>
      </c>
      <c r="F25" s="191" t="s">
        <v>7</v>
      </c>
      <c r="G25" s="194" t="s">
        <v>7</v>
      </c>
    </row>
    <row r="26" spans="1:7" ht="47.25" customHeight="1">
      <c r="A26" s="180" t="s">
        <v>7</v>
      </c>
      <c r="B26" s="181">
        <v>3</v>
      </c>
      <c r="C26" s="182" t="s">
        <v>561</v>
      </c>
      <c r="D26" s="180" t="s">
        <v>7</v>
      </c>
      <c r="E26" s="180" t="s">
        <v>7</v>
      </c>
      <c r="F26" s="180" t="s">
        <v>7</v>
      </c>
      <c r="G26" s="180" t="s">
        <v>7</v>
      </c>
    </row>
    <row r="27" spans="1:7" ht="36" customHeight="1">
      <c r="A27" s="180" t="s">
        <v>7</v>
      </c>
      <c r="B27" s="181" t="s">
        <v>562</v>
      </c>
      <c r="C27" s="182" t="s">
        <v>563</v>
      </c>
      <c r="D27" s="180" t="s">
        <v>7</v>
      </c>
      <c r="E27" s="180" t="s">
        <v>7</v>
      </c>
      <c r="F27" s="180" t="s">
        <v>7</v>
      </c>
      <c r="G27" s="180" t="s">
        <v>7</v>
      </c>
    </row>
    <row r="28" spans="1:7" ht="36" customHeight="1">
      <c r="A28" s="183">
        <v>13</v>
      </c>
      <c r="B28" s="184" t="s">
        <v>564</v>
      </c>
      <c r="C28" s="185" t="s">
        <v>541</v>
      </c>
      <c r="D28" s="186" t="s">
        <v>494</v>
      </c>
      <c r="E28" s="187">
        <v>561</v>
      </c>
      <c r="F28" s="188"/>
      <c r="G28" s="189"/>
    </row>
    <row r="29" spans="1:7" ht="36" customHeight="1">
      <c r="A29" s="183">
        <v>14</v>
      </c>
      <c r="B29" s="184" t="s">
        <v>565</v>
      </c>
      <c r="C29" s="185" t="s">
        <v>566</v>
      </c>
      <c r="D29" s="186" t="s">
        <v>494</v>
      </c>
      <c r="E29" s="187">
        <v>501</v>
      </c>
      <c r="F29" s="188"/>
      <c r="G29" s="189"/>
    </row>
    <row r="30" spans="1:7" ht="36" customHeight="1">
      <c r="A30" s="183">
        <v>15</v>
      </c>
      <c r="B30" s="184" t="s">
        <v>567</v>
      </c>
      <c r="C30" s="185" t="s">
        <v>568</v>
      </c>
      <c r="D30" s="186" t="s">
        <v>494</v>
      </c>
      <c r="E30" s="187">
        <v>60</v>
      </c>
      <c r="F30" s="188"/>
      <c r="G30" s="189"/>
    </row>
    <row r="31" spans="1:7" ht="36" customHeight="1">
      <c r="A31" s="183">
        <v>16</v>
      </c>
      <c r="B31" s="184" t="s">
        <v>569</v>
      </c>
      <c r="C31" s="185" t="s">
        <v>545</v>
      </c>
      <c r="D31" s="186" t="s">
        <v>494</v>
      </c>
      <c r="E31" s="187">
        <v>561</v>
      </c>
      <c r="F31" s="188"/>
      <c r="G31" s="189"/>
    </row>
    <row r="32" spans="1:7" ht="36" customHeight="1">
      <c r="A32" s="183">
        <v>17</v>
      </c>
      <c r="B32" s="184" t="s">
        <v>570</v>
      </c>
      <c r="C32" s="185" t="s">
        <v>571</v>
      </c>
      <c r="D32" s="186" t="s">
        <v>494</v>
      </c>
      <c r="E32" s="187">
        <v>561</v>
      </c>
      <c r="F32" s="188"/>
      <c r="G32" s="189"/>
    </row>
    <row r="33" spans="1:7" ht="36" customHeight="1">
      <c r="A33" s="183">
        <v>18</v>
      </c>
      <c r="B33" s="184" t="s">
        <v>572</v>
      </c>
      <c r="C33" s="185" t="s">
        <v>553</v>
      </c>
      <c r="D33" s="186" t="s">
        <v>494</v>
      </c>
      <c r="E33" s="187">
        <v>125</v>
      </c>
      <c r="F33" s="188"/>
      <c r="G33" s="189"/>
    </row>
    <row r="34" spans="1:7" ht="36" customHeight="1">
      <c r="A34" s="190" t="s">
        <v>7</v>
      </c>
      <c r="B34" s="190" t="s">
        <v>7</v>
      </c>
      <c r="C34" s="192" t="s">
        <v>573</v>
      </c>
      <c r="D34" s="190" t="s">
        <v>7</v>
      </c>
      <c r="E34" s="190" t="s">
        <v>7</v>
      </c>
      <c r="F34" s="190" t="s">
        <v>7</v>
      </c>
      <c r="G34" s="190" t="s">
        <v>7</v>
      </c>
    </row>
    <row r="35" spans="1:7" ht="36" customHeight="1">
      <c r="A35" s="180" t="s">
        <v>7</v>
      </c>
      <c r="B35" s="181">
        <v>4</v>
      </c>
      <c r="C35" s="182" t="s">
        <v>574</v>
      </c>
      <c r="D35" s="180" t="s">
        <v>7</v>
      </c>
      <c r="E35" s="180" t="s">
        <v>7</v>
      </c>
      <c r="F35" s="180" t="s">
        <v>7</v>
      </c>
      <c r="G35" s="180" t="s">
        <v>7</v>
      </c>
    </row>
    <row r="36" spans="1:7" ht="36" customHeight="1">
      <c r="A36" s="180" t="s">
        <v>7</v>
      </c>
      <c r="B36" s="181" t="s">
        <v>575</v>
      </c>
      <c r="C36" s="182" t="s">
        <v>576</v>
      </c>
      <c r="D36" s="180" t="s">
        <v>7</v>
      </c>
      <c r="E36" s="180" t="s">
        <v>7</v>
      </c>
      <c r="F36" s="180" t="s">
        <v>7</v>
      </c>
      <c r="G36" s="180" t="s">
        <v>7</v>
      </c>
    </row>
    <row r="37" spans="1:7" ht="36" customHeight="1">
      <c r="A37" s="183">
        <v>19</v>
      </c>
      <c r="B37" s="184" t="s">
        <v>577</v>
      </c>
      <c r="C37" s="185" t="s">
        <v>578</v>
      </c>
      <c r="D37" s="186" t="s">
        <v>12</v>
      </c>
      <c r="E37" s="187">
        <v>1</v>
      </c>
      <c r="F37" s="188"/>
      <c r="G37" s="189"/>
    </row>
    <row r="38" spans="1:7" ht="36" customHeight="1">
      <c r="A38" s="183">
        <v>20</v>
      </c>
      <c r="B38" s="184" t="s">
        <v>579</v>
      </c>
      <c r="C38" s="185" t="s">
        <v>580</v>
      </c>
      <c r="D38" s="186" t="s">
        <v>12</v>
      </c>
      <c r="E38" s="187">
        <v>1</v>
      </c>
      <c r="F38" s="188"/>
      <c r="G38" s="189"/>
    </row>
    <row r="39" spans="1:7" ht="36" customHeight="1">
      <c r="A39" s="183">
        <v>21</v>
      </c>
      <c r="B39" s="184" t="s">
        <v>581</v>
      </c>
      <c r="C39" s="185" t="s">
        <v>582</v>
      </c>
      <c r="D39" s="186" t="s">
        <v>12</v>
      </c>
      <c r="E39" s="187">
        <v>1</v>
      </c>
      <c r="F39" s="188"/>
      <c r="G39" s="189"/>
    </row>
    <row r="40" spans="1:7" ht="36" customHeight="1">
      <c r="A40" s="183">
        <v>22</v>
      </c>
      <c r="B40" s="184" t="s">
        <v>583</v>
      </c>
      <c r="C40" s="185" t="s">
        <v>584</v>
      </c>
      <c r="D40" s="186" t="s">
        <v>12</v>
      </c>
      <c r="E40" s="187">
        <v>2</v>
      </c>
      <c r="F40" s="188"/>
      <c r="G40" s="189"/>
    </row>
    <row r="41" spans="1:7" ht="36" customHeight="1">
      <c r="A41" s="183">
        <v>23</v>
      </c>
      <c r="B41" s="184" t="s">
        <v>585</v>
      </c>
      <c r="C41" s="185" t="s">
        <v>586</v>
      </c>
      <c r="D41" s="186" t="s">
        <v>494</v>
      </c>
      <c r="E41" s="187" t="s">
        <v>587</v>
      </c>
      <c r="F41" s="188"/>
      <c r="G41" s="189"/>
    </row>
    <row r="42" spans="1:7" ht="36" customHeight="1">
      <c r="A42" s="183">
        <v>24</v>
      </c>
      <c r="B42" s="184" t="s">
        <v>588</v>
      </c>
      <c r="C42" s="185" t="s">
        <v>589</v>
      </c>
      <c r="D42" s="186" t="s">
        <v>12</v>
      </c>
      <c r="E42" s="187">
        <v>8</v>
      </c>
      <c r="F42" s="188"/>
      <c r="G42" s="189"/>
    </row>
    <row r="43" spans="1:7" ht="36" customHeight="1">
      <c r="A43" s="183">
        <v>25</v>
      </c>
      <c r="B43" s="184" t="s">
        <v>590</v>
      </c>
      <c r="C43" s="185" t="s">
        <v>591</v>
      </c>
      <c r="D43" s="186" t="s">
        <v>12</v>
      </c>
      <c r="E43" s="187">
        <v>2</v>
      </c>
      <c r="F43" s="188"/>
      <c r="G43" s="189"/>
    </row>
    <row r="44" spans="1:7" ht="36" customHeight="1">
      <c r="A44" s="183">
        <v>26</v>
      </c>
      <c r="B44" s="184" t="s">
        <v>592</v>
      </c>
      <c r="C44" s="185" t="s">
        <v>593</v>
      </c>
      <c r="D44" s="186" t="s">
        <v>12</v>
      </c>
      <c r="E44" s="187">
        <v>1</v>
      </c>
      <c r="F44" s="188"/>
      <c r="G44" s="189"/>
    </row>
    <row r="45" spans="1:7" ht="39.75" customHeight="1">
      <c r="A45" s="183">
        <v>27</v>
      </c>
      <c r="B45" s="184" t="s">
        <v>594</v>
      </c>
      <c r="C45" s="185" t="s">
        <v>595</v>
      </c>
      <c r="D45" s="186" t="s">
        <v>12</v>
      </c>
      <c r="E45" s="187">
        <v>1</v>
      </c>
      <c r="F45" s="188"/>
      <c r="G45" s="189"/>
    </row>
    <row r="46" spans="1:7" ht="36" customHeight="1">
      <c r="A46" s="183">
        <v>28</v>
      </c>
      <c r="B46" s="184" t="s">
        <v>596</v>
      </c>
      <c r="C46" s="185" t="s">
        <v>597</v>
      </c>
      <c r="D46" s="186" t="s">
        <v>12</v>
      </c>
      <c r="E46" s="187">
        <v>2</v>
      </c>
      <c r="F46" s="188"/>
      <c r="G46" s="189"/>
    </row>
    <row r="47" spans="1:7" ht="36" customHeight="1">
      <c r="A47" s="183">
        <v>29</v>
      </c>
      <c r="B47" s="184" t="s">
        <v>598</v>
      </c>
      <c r="C47" s="185" t="s">
        <v>599</v>
      </c>
      <c r="D47" s="186" t="s">
        <v>12</v>
      </c>
      <c r="E47" s="187">
        <v>1</v>
      </c>
      <c r="F47" s="188"/>
      <c r="G47" s="189"/>
    </row>
    <row r="48" spans="1:7" ht="36" customHeight="1">
      <c r="A48" s="183">
        <v>30</v>
      </c>
      <c r="B48" s="184" t="s">
        <v>600</v>
      </c>
      <c r="C48" s="185" t="s">
        <v>601</v>
      </c>
      <c r="D48" s="186" t="s">
        <v>602</v>
      </c>
      <c r="E48" s="187">
        <v>2</v>
      </c>
      <c r="F48" s="188"/>
      <c r="G48" s="189"/>
    </row>
    <row r="49" spans="1:7" ht="36" customHeight="1">
      <c r="A49" s="183">
        <v>31</v>
      </c>
      <c r="B49" s="184" t="s">
        <v>603</v>
      </c>
      <c r="C49" s="185" t="s">
        <v>604</v>
      </c>
      <c r="D49" s="186" t="s">
        <v>605</v>
      </c>
      <c r="E49" s="187">
        <v>1</v>
      </c>
      <c r="F49" s="188"/>
      <c r="G49" s="189"/>
    </row>
    <row r="50" spans="1:7" ht="36" customHeight="1">
      <c r="A50" s="190" t="s">
        <v>7</v>
      </c>
      <c r="B50" s="190" t="s">
        <v>7</v>
      </c>
      <c r="C50" s="192" t="s">
        <v>606</v>
      </c>
      <c r="D50" s="190" t="s">
        <v>7</v>
      </c>
      <c r="E50" s="190" t="s">
        <v>7</v>
      </c>
      <c r="F50" s="190" t="s">
        <v>7</v>
      </c>
      <c r="G50" s="190" t="s">
        <v>7</v>
      </c>
    </row>
    <row r="51" spans="1:7" ht="36" customHeight="1">
      <c r="A51" s="180" t="s">
        <v>7</v>
      </c>
      <c r="B51" s="181">
        <v>5</v>
      </c>
      <c r="C51" s="182" t="s">
        <v>607</v>
      </c>
      <c r="D51" s="180" t="s">
        <v>7</v>
      </c>
      <c r="E51" s="180" t="s">
        <v>7</v>
      </c>
      <c r="F51" s="180" t="s">
        <v>7</v>
      </c>
      <c r="G51" s="180" t="s">
        <v>7</v>
      </c>
    </row>
    <row r="52" spans="1:7" ht="36" customHeight="1">
      <c r="A52" s="183">
        <v>32</v>
      </c>
      <c r="B52" s="184" t="s">
        <v>608</v>
      </c>
      <c r="C52" s="185" t="s">
        <v>609</v>
      </c>
      <c r="D52" s="186" t="s">
        <v>610</v>
      </c>
      <c r="E52" s="187">
        <v>1</v>
      </c>
      <c r="F52" s="188"/>
      <c r="G52" s="189"/>
    </row>
    <row r="53" spans="1:7" ht="36" customHeight="1">
      <c r="A53" s="183">
        <v>33</v>
      </c>
      <c r="B53" s="184" t="s">
        <v>611</v>
      </c>
      <c r="C53" s="185" t="s">
        <v>612</v>
      </c>
      <c r="D53" s="186" t="s">
        <v>605</v>
      </c>
      <c r="E53" s="187">
        <v>1</v>
      </c>
      <c r="F53" s="188"/>
      <c r="G53" s="189"/>
    </row>
    <row r="54" spans="1:7" ht="36" customHeight="1">
      <c r="A54" s="183">
        <v>34</v>
      </c>
      <c r="B54" s="184" t="s">
        <v>613</v>
      </c>
      <c r="C54" s="185" t="s">
        <v>614</v>
      </c>
      <c r="D54" s="186" t="s">
        <v>12</v>
      </c>
      <c r="E54" s="187">
        <v>1</v>
      </c>
      <c r="F54" s="188"/>
      <c r="G54" s="189"/>
    </row>
    <row r="55" spans="1:7" ht="36" customHeight="1">
      <c r="A55" s="183">
        <v>35</v>
      </c>
      <c r="B55" s="184" t="s">
        <v>615</v>
      </c>
      <c r="C55" s="185" t="s">
        <v>616</v>
      </c>
      <c r="D55" s="186" t="s">
        <v>12</v>
      </c>
      <c r="E55" s="187">
        <v>1</v>
      </c>
      <c r="F55" s="188"/>
      <c r="G55" s="189"/>
    </row>
    <row r="56" spans="1:7" ht="36" customHeight="1">
      <c r="A56" s="183">
        <v>36</v>
      </c>
      <c r="B56" s="184" t="s">
        <v>617</v>
      </c>
      <c r="C56" s="185" t="s">
        <v>618</v>
      </c>
      <c r="D56" s="186" t="s">
        <v>494</v>
      </c>
      <c r="E56" s="187">
        <v>85</v>
      </c>
      <c r="F56" s="188"/>
      <c r="G56" s="189"/>
    </row>
    <row r="57" spans="1:7" ht="36" customHeight="1">
      <c r="A57" s="183">
        <v>37</v>
      </c>
      <c r="B57" s="184" t="s">
        <v>619</v>
      </c>
      <c r="C57" s="185" t="s">
        <v>620</v>
      </c>
      <c r="D57" s="186" t="s">
        <v>494</v>
      </c>
      <c r="E57" s="187">
        <v>85</v>
      </c>
      <c r="F57" s="188"/>
      <c r="G57" s="189"/>
    </row>
    <row r="58" spans="1:7" ht="36" customHeight="1">
      <c r="A58" s="183">
        <v>38</v>
      </c>
      <c r="B58" s="184" t="s">
        <v>621</v>
      </c>
      <c r="C58" s="185" t="s">
        <v>622</v>
      </c>
      <c r="D58" s="186" t="s">
        <v>494</v>
      </c>
      <c r="E58" s="187">
        <v>85</v>
      </c>
      <c r="F58" s="188"/>
      <c r="G58" s="189"/>
    </row>
    <row r="59" spans="1:7" ht="36" customHeight="1">
      <c r="A59" s="190" t="s">
        <v>7</v>
      </c>
      <c r="B59" s="190">
        <v>5</v>
      </c>
      <c r="C59" s="192" t="s">
        <v>623</v>
      </c>
      <c r="D59" s="190" t="s">
        <v>7</v>
      </c>
      <c r="E59" s="190" t="s">
        <v>7</v>
      </c>
      <c r="F59" s="190" t="s">
        <v>7</v>
      </c>
      <c r="G59" s="190" t="s">
        <v>7</v>
      </c>
    </row>
    <row r="60" spans="1:7" ht="36" customHeight="1">
      <c r="A60" s="180" t="s">
        <v>7</v>
      </c>
      <c r="B60" s="181">
        <v>6</v>
      </c>
      <c r="C60" s="182" t="s">
        <v>624</v>
      </c>
      <c r="D60" s="180" t="s">
        <v>7</v>
      </c>
      <c r="E60" s="180" t="s">
        <v>7</v>
      </c>
      <c r="F60" s="180" t="s">
        <v>7</v>
      </c>
      <c r="G60" s="180" t="s">
        <v>7</v>
      </c>
    </row>
    <row r="61" spans="1:7" ht="36" customHeight="1">
      <c r="A61" s="183">
        <v>39</v>
      </c>
      <c r="B61" s="184" t="s">
        <v>625</v>
      </c>
      <c r="C61" s="185" t="s">
        <v>626</v>
      </c>
      <c r="D61" s="186" t="s">
        <v>627</v>
      </c>
      <c r="E61" s="187">
        <v>4</v>
      </c>
      <c r="F61" s="188"/>
      <c r="G61" s="189"/>
    </row>
    <row r="62" spans="1:7" ht="36" customHeight="1">
      <c r="A62" s="183">
        <v>40</v>
      </c>
      <c r="B62" s="184" t="s">
        <v>628</v>
      </c>
      <c r="C62" s="185" t="s">
        <v>629</v>
      </c>
      <c r="D62" s="186" t="s">
        <v>630</v>
      </c>
      <c r="E62" s="187">
        <v>4</v>
      </c>
      <c r="F62" s="188"/>
      <c r="G62" s="189"/>
    </row>
    <row r="63" spans="1:7" ht="36" customHeight="1">
      <c r="A63" s="183">
        <v>41</v>
      </c>
      <c r="B63" s="184" t="s">
        <v>631</v>
      </c>
      <c r="C63" s="185" t="s">
        <v>632</v>
      </c>
      <c r="D63" s="186" t="s">
        <v>633</v>
      </c>
      <c r="E63" s="187">
        <v>1</v>
      </c>
      <c r="F63" s="188"/>
      <c r="G63" s="189"/>
    </row>
    <row r="64" spans="1:7" ht="36" customHeight="1">
      <c r="A64" s="183">
        <v>42</v>
      </c>
      <c r="B64" s="184" t="s">
        <v>634</v>
      </c>
      <c r="C64" s="185" t="s">
        <v>635</v>
      </c>
      <c r="D64" s="186" t="s">
        <v>633</v>
      </c>
      <c r="E64" s="187">
        <v>3</v>
      </c>
      <c r="F64" s="188"/>
      <c r="G64" s="189"/>
    </row>
    <row r="65" spans="1:7" ht="36" customHeight="1">
      <c r="A65" s="183">
        <v>43</v>
      </c>
      <c r="B65" s="184" t="s">
        <v>636</v>
      </c>
      <c r="C65" s="185" t="s">
        <v>637</v>
      </c>
      <c r="D65" s="186" t="s">
        <v>638</v>
      </c>
      <c r="E65" s="187">
        <v>1</v>
      </c>
      <c r="F65" s="188"/>
      <c r="G65" s="189"/>
    </row>
    <row r="66" spans="1:7" ht="36" customHeight="1">
      <c r="A66" s="183">
        <v>44</v>
      </c>
      <c r="B66" s="184" t="s">
        <v>639</v>
      </c>
      <c r="C66" s="185" t="s">
        <v>640</v>
      </c>
      <c r="D66" s="186" t="s">
        <v>638</v>
      </c>
      <c r="E66" s="187">
        <v>2</v>
      </c>
      <c r="F66" s="188"/>
      <c r="G66" s="189"/>
    </row>
    <row r="67" spans="1:7" ht="36" customHeight="1">
      <c r="A67" s="190" t="s">
        <v>7</v>
      </c>
      <c r="B67" s="190" t="s">
        <v>7</v>
      </c>
      <c r="C67" s="192" t="s">
        <v>641</v>
      </c>
      <c r="D67" s="190" t="s">
        <v>7</v>
      </c>
      <c r="E67" s="190" t="s">
        <v>7</v>
      </c>
      <c r="F67" s="190" t="s">
        <v>7</v>
      </c>
      <c r="G67" s="190" t="s">
        <v>7</v>
      </c>
    </row>
    <row r="68" spans="1:7" ht="36" customHeight="1">
      <c r="A68" s="195" t="s">
        <v>7</v>
      </c>
      <c r="B68" s="195" t="s">
        <v>7</v>
      </c>
      <c r="C68" s="196" t="s">
        <v>642</v>
      </c>
      <c r="D68" s="195" t="s">
        <v>7</v>
      </c>
      <c r="E68" s="197" t="s">
        <v>7</v>
      </c>
      <c r="F68" s="195" t="s">
        <v>7</v>
      </c>
      <c r="G68" s="198"/>
    </row>
    <row r="69" spans="1:7" ht="36" customHeight="1">
      <c r="A69" s="199" t="s">
        <v>7</v>
      </c>
      <c r="B69" s="199" t="s">
        <v>7</v>
      </c>
      <c r="C69" s="200" t="s">
        <v>642</v>
      </c>
      <c r="D69" s="199" t="s">
        <v>7</v>
      </c>
      <c r="E69" s="201" t="s">
        <v>7</v>
      </c>
      <c r="F69" s="199" t="s">
        <v>7</v>
      </c>
      <c r="G69" s="202"/>
    </row>
  </sheetData>
  <mergeCells count="7">
    <mergeCell ref="A8:G8"/>
    <mergeCell ref="C1:F1"/>
    <mergeCell ref="C2:F2"/>
    <mergeCell ref="C3:F3"/>
    <mergeCell ref="A4:A5"/>
    <mergeCell ref="C5:G5"/>
    <mergeCell ref="A7:G7"/>
  </mergeCells>
  <pageMargins left="0.7" right="0.7" top="0.75" bottom="0.75" header="0.3" footer="0.3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view="pageBreakPreview" zoomScaleSheetLayoutView="100" workbookViewId="0">
      <selection activeCell="J51" sqref="J51"/>
    </sheetView>
  </sheetViews>
  <sheetFormatPr defaultRowHeight="14.25"/>
  <cols>
    <col min="1" max="1" width="9.875" customWidth="1"/>
    <col min="2" max="2" width="13.375" customWidth="1"/>
    <col min="3" max="3" width="46.875" customWidth="1"/>
  </cols>
  <sheetData>
    <row r="1" spans="1:7" ht="15">
      <c r="A1" s="1"/>
      <c r="B1" s="103"/>
      <c r="C1" s="253" t="s">
        <v>84</v>
      </c>
      <c r="D1" s="254"/>
      <c r="E1" s="254"/>
      <c r="F1" s="254"/>
      <c r="G1" s="104"/>
    </row>
    <row r="2" spans="1:7" ht="15.75">
      <c r="A2" s="166" t="s">
        <v>0</v>
      </c>
      <c r="B2" s="167"/>
      <c r="C2" s="245" t="s">
        <v>20</v>
      </c>
      <c r="D2" s="245"/>
      <c r="E2" s="245"/>
      <c r="F2" s="245"/>
      <c r="G2" s="168"/>
    </row>
    <row r="3" spans="1:7" ht="15.75">
      <c r="A3" s="166"/>
      <c r="B3" s="167"/>
      <c r="C3" s="245" t="s">
        <v>21</v>
      </c>
      <c r="D3" s="245"/>
      <c r="E3" s="245"/>
      <c r="F3" s="245"/>
      <c r="G3" s="168"/>
    </row>
    <row r="4" spans="1:7" ht="14.25" customHeight="1">
      <c r="A4" s="169" t="s">
        <v>1</v>
      </c>
      <c r="B4" s="170"/>
      <c r="C4" s="246" t="s">
        <v>528</v>
      </c>
      <c r="D4" s="246"/>
      <c r="E4" s="246"/>
      <c r="F4" s="246"/>
      <c r="G4" s="171"/>
    </row>
    <row r="5" spans="1:7" ht="36" customHeight="1">
      <c r="A5" s="247" t="s">
        <v>19</v>
      </c>
      <c r="B5" s="172"/>
      <c r="C5" s="173"/>
      <c r="D5" s="174"/>
      <c r="E5" s="174"/>
      <c r="F5" s="174"/>
      <c r="G5" s="175"/>
    </row>
    <row r="6" spans="1:7" ht="51.75" customHeight="1">
      <c r="A6" s="248"/>
      <c r="B6" s="176"/>
      <c r="C6" s="246" t="s">
        <v>529</v>
      </c>
      <c r="D6" s="246"/>
      <c r="E6" s="246"/>
      <c r="F6" s="246"/>
      <c r="G6" s="249"/>
    </row>
    <row r="7" spans="1:7" ht="36" customHeight="1">
      <c r="A7" s="177" t="s">
        <v>2</v>
      </c>
      <c r="B7" s="177" t="s">
        <v>22</v>
      </c>
      <c r="C7" s="177" t="s">
        <v>3</v>
      </c>
      <c r="D7" s="177" t="s">
        <v>4</v>
      </c>
      <c r="E7" s="178" t="s">
        <v>5</v>
      </c>
      <c r="F7" s="179" t="s">
        <v>6</v>
      </c>
      <c r="G7" s="178" t="s">
        <v>18</v>
      </c>
    </row>
    <row r="8" spans="1:7" ht="36" customHeight="1">
      <c r="A8" s="250" t="s">
        <v>643</v>
      </c>
      <c r="B8" s="251"/>
      <c r="C8" s="251"/>
      <c r="D8" s="251"/>
      <c r="E8" s="251"/>
      <c r="F8" s="251"/>
      <c r="G8" s="252"/>
    </row>
    <row r="9" spans="1:7" ht="36" customHeight="1">
      <c r="A9" s="242" t="s">
        <v>528</v>
      </c>
      <c r="B9" s="243"/>
      <c r="C9" s="243"/>
      <c r="D9" s="243"/>
      <c r="E9" s="243"/>
      <c r="F9" s="243"/>
      <c r="G9" s="244"/>
    </row>
    <row r="10" spans="1:7" ht="36" customHeight="1">
      <c r="A10" s="180" t="s">
        <v>644</v>
      </c>
      <c r="B10" s="181">
        <v>1</v>
      </c>
      <c r="C10" s="182" t="s">
        <v>645</v>
      </c>
      <c r="D10" s="180"/>
      <c r="E10" s="181"/>
      <c r="F10" s="180"/>
      <c r="G10" s="181"/>
    </row>
    <row r="11" spans="1:7" ht="36" customHeight="1">
      <c r="A11" s="183">
        <v>1</v>
      </c>
      <c r="B11" s="184" t="s">
        <v>532</v>
      </c>
      <c r="C11" s="185" t="s">
        <v>646</v>
      </c>
      <c r="D11" s="186" t="s">
        <v>12</v>
      </c>
      <c r="E11" s="187">
        <v>6</v>
      </c>
      <c r="F11" s="188"/>
      <c r="G11" s="189"/>
    </row>
    <row r="12" spans="1:7" ht="36" customHeight="1">
      <c r="A12" s="183">
        <v>2</v>
      </c>
      <c r="B12" s="184" t="s">
        <v>647</v>
      </c>
      <c r="C12" s="185" t="s">
        <v>648</v>
      </c>
      <c r="D12" s="186" t="s">
        <v>12</v>
      </c>
      <c r="E12" s="187">
        <v>1</v>
      </c>
      <c r="F12" s="188"/>
      <c r="G12" s="189"/>
    </row>
    <row r="13" spans="1:7" ht="36" customHeight="1">
      <c r="A13" s="183">
        <v>3</v>
      </c>
      <c r="B13" s="184" t="s">
        <v>649</v>
      </c>
      <c r="C13" s="185" t="s">
        <v>650</v>
      </c>
      <c r="D13" s="186" t="s">
        <v>12</v>
      </c>
      <c r="E13" s="187">
        <v>1</v>
      </c>
      <c r="F13" s="188"/>
      <c r="G13" s="189"/>
    </row>
    <row r="14" spans="1:7" ht="36" customHeight="1">
      <c r="A14" s="183">
        <v>4</v>
      </c>
      <c r="B14" s="184" t="s">
        <v>651</v>
      </c>
      <c r="C14" s="185" t="s">
        <v>652</v>
      </c>
      <c r="D14" s="186" t="s">
        <v>653</v>
      </c>
      <c r="E14" s="187">
        <v>7</v>
      </c>
      <c r="F14" s="188"/>
      <c r="G14" s="189"/>
    </row>
    <row r="15" spans="1:7" ht="36" customHeight="1">
      <c r="A15" s="183">
        <v>5</v>
      </c>
      <c r="B15" s="184" t="s">
        <v>654</v>
      </c>
      <c r="C15" s="185" t="s">
        <v>655</v>
      </c>
      <c r="D15" s="186" t="s">
        <v>10</v>
      </c>
      <c r="E15" s="187" t="s">
        <v>656</v>
      </c>
      <c r="F15" s="188"/>
      <c r="G15" s="189"/>
    </row>
    <row r="16" spans="1:7" ht="36" customHeight="1">
      <c r="A16" s="191" t="s">
        <v>7</v>
      </c>
      <c r="B16" s="203" t="s">
        <v>7</v>
      </c>
      <c r="C16" s="192" t="s">
        <v>657</v>
      </c>
      <c r="D16" s="191" t="s">
        <v>7</v>
      </c>
      <c r="E16" s="193" t="s">
        <v>7</v>
      </c>
      <c r="F16" s="191" t="s">
        <v>7</v>
      </c>
      <c r="G16" s="194" t="s">
        <v>7</v>
      </c>
    </row>
    <row r="17" spans="1:7" ht="36" customHeight="1">
      <c r="A17" s="180" t="s">
        <v>7</v>
      </c>
      <c r="B17" s="181">
        <v>2</v>
      </c>
      <c r="C17" s="182" t="s">
        <v>658</v>
      </c>
      <c r="D17" s="180" t="s">
        <v>7</v>
      </c>
      <c r="E17" s="180" t="s">
        <v>7</v>
      </c>
      <c r="F17" s="180" t="s">
        <v>7</v>
      </c>
      <c r="G17" s="180" t="s">
        <v>7</v>
      </c>
    </row>
    <row r="18" spans="1:7" ht="36" customHeight="1">
      <c r="A18" s="183">
        <v>6</v>
      </c>
      <c r="B18" s="184" t="s">
        <v>659</v>
      </c>
      <c r="C18" s="185" t="s">
        <v>660</v>
      </c>
      <c r="D18" s="186" t="s">
        <v>661</v>
      </c>
      <c r="E18" s="187">
        <v>7</v>
      </c>
      <c r="F18" s="188"/>
      <c r="G18" s="189"/>
    </row>
    <row r="19" spans="1:7" ht="36" customHeight="1">
      <c r="A19" s="183">
        <v>7</v>
      </c>
      <c r="B19" s="184" t="s">
        <v>662</v>
      </c>
      <c r="C19" s="185" t="s">
        <v>663</v>
      </c>
      <c r="D19" s="186" t="s">
        <v>494</v>
      </c>
      <c r="E19" s="187">
        <v>14</v>
      </c>
      <c r="F19" s="188"/>
      <c r="G19" s="189"/>
    </row>
    <row r="20" spans="1:7" ht="36" customHeight="1">
      <c r="A20" s="191" t="s">
        <v>7</v>
      </c>
      <c r="B20" s="203" t="s">
        <v>7</v>
      </c>
      <c r="C20" s="192" t="s">
        <v>664</v>
      </c>
      <c r="D20" s="191" t="s">
        <v>7</v>
      </c>
      <c r="E20" s="193" t="s">
        <v>7</v>
      </c>
      <c r="F20" s="191" t="s">
        <v>7</v>
      </c>
      <c r="G20" s="194" t="s">
        <v>7</v>
      </c>
    </row>
    <row r="21" spans="1:7" ht="36" customHeight="1">
      <c r="A21" s="180" t="s">
        <v>7</v>
      </c>
      <c r="B21" s="181">
        <v>3</v>
      </c>
      <c r="C21" s="182" t="s">
        <v>665</v>
      </c>
      <c r="D21" s="180" t="s">
        <v>7</v>
      </c>
      <c r="E21" s="180" t="s">
        <v>7</v>
      </c>
      <c r="F21" s="180" t="s">
        <v>7</v>
      </c>
      <c r="G21" s="180" t="s">
        <v>7</v>
      </c>
    </row>
    <row r="22" spans="1:7" ht="36" customHeight="1">
      <c r="A22" s="183">
        <v>8</v>
      </c>
      <c r="B22" s="184" t="s">
        <v>666</v>
      </c>
      <c r="C22" s="185" t="s">
        <v>667</v>
      </c>
      <c r="D22" s="186" t="s">
        <v>661</v>
      </c>
      <c r="E22" s="187">
        <v>6</v>
      </c>
      <c r="F22" s="188"/>
      <c r="G22" s="189"/>
    </row>
    <row r="23" spans="1:7" ht="36" customHeight="1">
      <c r="A23" s="183">
        <v>9</v>
      </c>
      <c r="B23" s="184" t="s">
        <v>668</v>
      </c>
      <c r="C23" s="185" t="s">
        <v>669</v>
      </c>
      <c r="D23" s="186" t="s">
        <v>12</v>
      </c>
      <c r="E23" s="187">
        <v>6</v>
      </c>
      <c r="F23" s="188"/>
      <c r="G23" s="189"/>
    </row>
    <row r="24" spans="1:7" ht="36" customHeight="1">
      <c r="A24" s="183">
        <v>10</v>
      </c>
      <c r="B24" s="184" t="s">
        <v>670</v>
      </c>
      <c r="C24" s="185" t="s">
        <v>671</v>
      </c>
      <c r="D24" s="186" t="s">
        <v>12</v>
      </c>
      <c r="E24" s="187">
        <v>1</v>
      </c>
      <c r="F24" s="188"/>
      <c r="G24" s="189"/>
    </row>
    <row r="25" spans="1:7" ht="36" customHeight="1">
      <c r="A25" s="183">
        <v>11</v>
      </c>
      <c r="B25" s="184" t="s">
        <v>672</v>
      </c>
      <c r="C25" s="185" t="s">
        <v>673</v>
      </c>
      <c r="D25" s="186" t="s">
        <v>494</v>
      </c>
      <c r="E25" s="187">
        <v>7</v>
      </c>
      <c r="F25" s="188"/>
      <c r="G25" s="189"/>
    </row>
    <row r="26" spans="1:7" ht="36" customHeight="1">
      <c r="A26" s="191" t="s">
        <v>7</v>
      </c>
      <c r="B26" s="203">
        <v>3</v>
      </c>
      <c r="C26" s="192" t="s">
        <v>674</v>
      </c>
      <c r="D26" s="191" t="s">
        <v>7</v>
      </c>
      <c r="E26" s="193" t="s">
        <v>7</v>
      </c>
      <c r="F26" s="191" t="s">
        <v>7</v>
      </c>
      <c r="G26" s="194" t="s">
        <v>7</v>
      </c>
    </row>
    <row r="27" spans="1:7" ht="36" customHeight="1">
      <c r="A27" s="180" t="s">
        <v>7</v>
      </c>
      <c r="B27" s="181">
        <v>4</v>
      </c>
      <c r="C27" s="182" t="s">
        <v>675</v>
      </c>
      <c r="D27" s="180" t="s">
        <v>7</v>
      </c>
      <c r="E27" s="180" t="s">
        <v>7</v>
      </c>
      <c r="F27" s="180" t="s">
        <v>7</v>
      </c>
      <c r="G27" s="180" t="s">
        <v>7</v>
      </c>
    </row>
    <row r="28" spans="1:7" ht="36" customHeight="1">
      <c r="A28" s="183">
        <v>12</v>
      </c>
      <c r="B28" s="184" t="s">
        <v>676</v>
      </c>
      <c r="C28" s="185" t="s">
        <v>677</v>
      </c>
      <c r="D28" s="186" t="s">
        <v>494</v>
      </c>
      <c r="E28" s="187">
        <v>210</v>
      </c>
      <c r="F28" s="188"/>
      <c r="G28" s="189"/>
    </row>
    <row r="29" spans="1:7" ht="36" customHeight="1">
      <c r="A29" s="183">
        <v>13</v>
      </c>
      <c r="B29" s="184" t="s">
        <v>678</v>
      </c>
      <c r="C29" s="185" t="s">
        <v>679</v>
      </c>
      <c r="D29" s="186" t="s">
        <v>494</v>
      </c>
      <c r="E29" s="187">
        <v>275</v>
      </c>
      <c r="F29" s="188"/>
      <c r="G29" s="189"/>
    </row>
    <row r="30" spans="1:7" ht="36" customHeight="1">
      <c r="A30" s="183">
        <v>14</v>
      </c>
      <c r="B30" s="184" t="s">
        <v>680</v>
      </c>
      <c r="C30" s="185" t="s">
        <v>679</v>
      </c>
      <c r="D30" s="186" t="s">
        <v>494</v>
      </c>
      <c r="E30" s="187">
        <v>310</v>
      </c>
      <c r="F30" s="188"/>
      <c r="G30" s="189"/>
    </row>
    <row r="31" spans="1:7" ht="36" customHeight="1">
      <c r="A31" s="183">
        <v>15</v>
      </c>
      <c r="B31" s="184" t="s">
        <v>681</v>
      </c>
      <c r="C31" s="185" t="s">
        <v>682</v>
      </c>
      <c r="D31" s="186" t="s">
        <v>494</v>
      </c>
      <c r="E31" s="187">
        <v>200</v>
      </c>
      <c r="F31" s="188"/>
      <c r="G31" s="189"/>
    </row>
    <row r="32" spans="1:7" ht="36" customHeight="1">
      <c r="A32" s="183">
        <v>16</v>
      </c>
      <c r="B32" s="184" t="s">
        <v>683</v>
      </c>
      <c r="C32" s="185" t="s">
        <v>684</v>
      </c>
      <c r="D32" s="186" t="s">
        <v>12</v>
      </c>
      <c r="E32" s="187">
        <v>34</v>
      </c>
      <c r="F32" s="188"/>
      <c r="G32" s="189"/>
    </row>
    <row r="33" spans="1:7" ht="36" customHeight="1">
      <c r="A33" s="191" t="s">
        <v>7</v>
      </c>
      <c r="B33" s="203">
        <v>4</v>
      </c>
      <c r="C33" s="192" t="s">
        <v>685</v>
      </c>
      <c r="D33" s="191" t="s">
        <v>7</v>
      </c>
      <c r="E33" s="193" t="s">
        <v>7</v>
      </c>
      <c r="F33" s="191" t="s">
        <v>7</v>
      </c>
      <c r="G33" s="194" t="s">
        <v>7</v>
      </c>
    </row>
    <row r="34" spans="1:7" ht="36" customHeight="1">
      <c r="A34" s="180" t="s">
        <v>7</v>
      </c>
      <c r="B34" s="181">
        <v>5</v>
      </c>
      <c r="C34" s="182" t="s">
        <v>686</v>
      </c>
      <c r="D34" s="180" t="s">
        <v>7</v>
      </c>
      <c r="E34" s="180" t="s">
        <v>7</v>
      </c>
      <c r="F34" s="180" t="s">
        <v>7</v>
      </c>
      <c r="G34" s="180" t="s">
        <v>7</v>
      </c>
    </row>
    <row r="35" spans="1:7" ht="36" customHeight="1">
      <c r="A35" s="183">
        <v>17</v>
      </c>
      <c r="B35" s="184" t="s">
        <v>687</v>
      </c>
      <c r="C35" s="185" t="s">
        <v>688</v>
      </c>
      <c r="D35" s="186" t="s">
        <v>12</v>
      </c>
      <c r="E35" s="187">
        <v>6</v>
      </c>
      <c r="F35" s="188"/>
      <c r="G35" s="189"/>
    </row>
    <row r="36" spans="1:7" ht="36" customHeight="1">
      <c r="A36" s="183">
        <v>18</v>
      </c>
      <c r="B36" s="184" t="s">
        <v>689</v>
      </c>
      <c r="C36" s="185" t="s">
        <v>690</v>
      </c>
      <c r="D36" s="186" t="s">
        <v>12</v>
      </c>
      <c r="E36" s="187">
        <v>3</v>
      </c>
      <c r="F36" s="188"/>
      <c r="G36" s="189"/>
    </row>
    <row r="37" spans="1:7" ht="36" customHeight="1">
      <c r="A37" s="183">
        <v>19</v>
      </c>
      <c r="B37" s="184" t="s">
        <v>691</v>
      </c>
      <c r="C37" s="185" t="s">
        <v>692</v>
      </c>
      <c r="D37" s="186" t="s">
        <v>12</v>
      </c>
      <c r="E37" s="187">
        <v>1</v>
      </c>
      <c r="F37" s="188"/>
      <c r="G37" s="189"/>
    </row>
    <row r="38" spans="1:7" ht="36" customHeight="1">
      <c r="A38" s="183">
        <v>20</v>
      </c>
      <c r="B38" s="184" t="s">
        <v>693</v>
      </c>
      <c r="C38" s="185" t="s">
        <v>694</v>
      </c>
      <c r="D38" s="186" t="s">
        <v>12</v>
      </c>
      <c r="E38" s="187">
        <v>7</v>
      </c>
      <c r="F38" s="188"/>
      <c r="G38" s="189"/>
    </row>
    <row r="39" spans="1:7" ht="36" customHeight="1">
      <c r="A39" s="183">
        <v>21</v>
      </c>
      <c r="B39" s="184" t="s">
        <v>695</v>
      </c>
      <c r="C39" s="185" t="s">
        <v>696</v>
      </c>
      <c r="D39" s="186" t="s">
        <v>12</v>
      </c>
      <c r="E39" s="187">
        <v>7</v>
      </c>
      <c r="F39" s="188"/>
      <c r="G39" s="189"/>
    </row>
    <row r="40" spans="1:7" ht="36" customHeight="1">
      <c r="A40" s="183">
        <v>22</v>
      </c>
      <c r="B40" s="184" t="s">
        <v>697</v>
      </c>
      <c r="C40" s="185" t="s">
        <v>698</v>
      </c>
      <c r="D40" s="186" t="s">
        <v>12</v>
      </c>
      <c r="E40" s="187">
        <v>6</v>
      </c>
      <c r="F40" s="188"/>
      <c r="G40" s="189"/>
    </row>
    <row r="41" spans="1:7" ht="36" customHeight="1">
      <c r="A41" s="183">
        <v>23</v>
      </c>
      <c r="B41" s="184" t="s">
        <v>699</v>
      </c>
      <c r="C41" s="185" t="s">
        <v>700</v>
      </c>
      <c r="D41" s="186" t="s">
        <v>12</v>
      </c>
      <c r="E41" s="187">
        <v>6</v>
      </c>
      <c r="F41" s="188"/>
      <c r="G41" s="189"/>
    </row>
    <row r="42" spans="1:7" ht="36" customHeight="1">
      <c r="A42" s="191" t="s">
        <v>7</v>
      </c>
      <c r="B42" s="203">
        <v>5</v>
      </c>
      <c r="C42" s="192" t="s">
        <v>701</v>
      </c>
      <c r="D42" s="191" t="s">
        <v>7</v>
      </c>
      <c r="E42" s="193" t="s">
        <v>7</v>
      </c>
      <c r="F42" s="191" t="s">
        <v>7</v>
      </c>
      <c r="G42" s="194" t="s">
        <v>7</v>
      </c>
    </row>
    <row r="43" spans="1:7" ht="36" customHeight="1">
      <c r="A43" s="180" t="s">
        <v>7</v>
      </c>
      <c r="B43" s="181">
        <v>6</v>
      </c>
      <c r="C43" s="182" t="s">
        <v>702</v>
      </c>
      <c r="D43" s="180" t="s">
        <v>7</v>
      </c>
      <c r="E43" s="180" t="s">
        <v>7</v>
      </c>
      <c r="F43" s="180" t="s">
        <v>7</v>
      </c>
      <c r="G43" s="180" t="s">
        <v>7</v>
      </c>
    </row>
    <row r="44" spans="1:7" ht="36" customHeight="1">
      <c r="A44" s="183">
        <v>24</v>
      </c>
      <c r="B44" s="184" t="s">
        <v>703</v>
      </c>
      <c r="C44" s="185" t="s">
        <v>704</v>
      </c>
      <c r="D44" s="186" t="s">
        <v>630</v>
      </c>
      <c r="E44" s="187">
        <v>17</v>
      </c>
      <c r="F44" s="188"/>
      <c r="G44" s="189"/>
    </row>
    <row r="45" spans="1:7" ht="36" customHeight="1">
      <c r="A45" s="183">
        <v>25</v>
      </c>
      <c r="B45" s="184" t="s">
        <v>705</v>
      </c>
      <c r="C45" s="185" t="s">
        <v>632</v>
      </c>
      <c r="D45" s="186" t="s">
        <v>633</v>
      </c>
      <c r="E45" s="187">
        <v>1</v>
      </c>
      <c r="F45" s="188"/>
      <c r="G45" s="189"/>
    </row>
    <row r="46" spans="1:7" ht="36" customHeight="1">
      <c r="A46" s="183">
        <v>26</v>
      </c>
      <c r="B46" s="184" t="s">
        <v>706</v>
      </c>
      <c r="C46" s="185" t="s">
        <v>635</v>
      </c>
      <c r="D46" s="186" t="s">
        <v>633</v>
      </c>
      <c r="E46" s="187">
        <v>16</v>
      </c>
      <c r="F46" s="188"/>
      <c r="G46" s="189"/>
    </row>
    <row r="47" spans="1:7" ht="36" customHeight="1">
      <c r="A47" s="191" t="s">
        <v>7</v>
      </c>
      <c r="B47" s="203">
        <v>6</v>
      </c>
      <c r="C47" s="192" t="s">
        <v>707</v>
      </c>
      <c r="D47" s="191"/>
      <c r="E47" s="193"/>
      <c r="F47" s="191"/>
      <c r="G47" s="194"/>
    </row>
    <row r="48" spans="1:7" ht="36" customHeight="1">
      <c r="A48" s="195" t="s">
        <v>7</v>
      </c>
      <c r="B48" s="195" t="s">
        <v>7</v>
      </c>
      <c r="C48" s="196" t="s">
        <v>708</v>
      </c>
      <c r="D48" s="195" t="s">
        <v>7</v>
      </c>
      <c r="E48" s="197" t="s">
        <v>7</v>
      </c>
      <c r="F48" s="195" t="s">
        <v>7</v>
      </c>
      <c r="G48" s="198"/>
    </row>
    <row r="49" spans="1:7" ht="36" customHeight="1">
      <c r="A49" s="199" t="s">
        <v>7</v>
      </c>
      <c r="B49" s="199" t="s">
        <v>7</v>
      </c>
      <c r="C49" s="200" t="s">
        <v>708</v>
      </c>
      <c r="D49" s="199" t="s">
        <v>7</v>
      </c>
      <c r="E49" s="201" t="s">
        <v>7</v>
      </c>
      <c r="F49" s="199" t="s">
        <v>7</v>
      </c>
      <c r="G49" s="202"/>
    </row>
  </sheetData>
  <mergeCells count="8">
    <mergeCell ref="A8:G8"/>
    <mergeCell ref="A9:G9"/>
    <mergeCell ref="C1:F1"/>
    <mergeCell ref="C2:F2"/>
    <mergeCell ref="C3:F3"/>
    <mergeCell ref="C4:F4"/>
    <mergeCell ref="A5:A6"/>
    <mergeCell ref="C6:G6"/>
  </mergeCells>
  <pageMargins left="0.7" right="0.7" top="0.75" bottom="0.75" header="0.3" footer="0.3"/>
  <pageSetup paperSize="9" scale="7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view="pageBreakPreview" topLeftCell="A10" zoomScale="60" workbookViewId="0">
      <selection activeCell="H24" sqref="H24"/>
    </sheetView>
  </sheetViews>
  <sheetFormatPr defaultRowHeight="14.25"/>
  <cols>
    <col min="2" max="2" width="14.625" customWidth="1"/>
    <col min="3" max="3" width="51.25" customWidth="1"/>
  </cols>
  <sheetData>
    <row r="1" spans="1:7" ht="15">
      <c r="A1" s="1"/>
      <c r="B1" s="103"/>
      <c r="C1" s="253" t="s">
        <v>84</v>
      </c>
      <c r="D1" s="254"/>
      <c r="E1" s="254"/>
      <c r="F1" s="254"/>
      <c r="G1" s="104"/>
    </row>
    <row r="2" spans="1:7" ht="15.75">
      <c r="A2" s="204" t="s">
        <v>0</v>
      </c>
      <c r="B2" s="167"/>
      <c r="C2" s="245" t="s">
        <v>20</v>
      </c>
      <c r="D2" s="245"/>
      <c r="E2" s="245"/>
      <c r="F2" s="245"/>
      <c r="G2" s="168"/>
    </row>
    <row r="3" spans="1:7" ht="15.75">
      <c r="A3" s="204"/>
      <c r="B3" s="167"/>
      <c r="C3" s="245" t="s">
        <v>21</v>
      </c>
      <c r="D3" s="245"/>
      <c r="E3" s="245"/>
      <c r="F3" s="245"/>
      <c r="G3" s="168"/>
    </row>
    <row r="4" spans="1:7" ht="50.25" customHeight="1">
      <c r="A4" s="205" t="s">
        <v>1</v>
      </c>
      <c r="B4" s="170"/>
      <c r="C4" s="246" t="s">
        <v>709</v>
      </c>
      <c r="D4" s="246"/>
      <c r="E4" s="246"/>
      <c r="F4" s="246"/>
      <c r="G4" s="249"/>
    </row>
    <row r="5" spans="1:7" ht="36" customHeight="1">
      <c r="A5" s="255" t="s">
        <v>19</v>
      </c>
      <c r="B5" s="172"/>
      <c r="C5" s="173"/>
      <c r="D5" s="174"/>
      <c r="E5" s="174"/>
      <c r="F5" s="174"/>
      <c r="G5" s="175"/>
    </row>
    <row r="6" spans="1:7" ht="36" customHeight="1">
      <c r="A6" s="256"/>
      <c r="B6" s="176"/>
      <c r="C6" s="246" t="s">
        <v>710</v>
      </c>
      <c r="D6" s="246"/>
      <c r="E6" s="246"/>
      <c r="F6" s="246"/>
      <c r="G6" s="249"/>
    </row>
    <row r="7" spans="1:7" ht="49.5" customHeight="1">
      <c r="A7" s="177" t="s">
        <v>2</v>
      </c>
      <c r="B7" s="177" t="s">
        <v>22</v>
      </c>
      <c r="C7" s="177" t="s">
        <v>3</v>
      </c>
      <c r="D7" s="177" t="s">
        <v>4</v>
      </c>
      <c r="E7" s="178" t="s">
        <v>5</v>
      </c>
      <c r="F7" s="179" t="s">
        <v>6</v>
      </c>
      <c r="G7" s="178" t="s">
        <v>18</v>
      </c>
    </row>
    <row r="8" spans="1:7" ht="36" customHeight="1">
      <c r="A8" s="250" t="s">
        <v>711</v>
      </c>
      <c r="B8" s="251"/>
      <c r="C8" s="251"/>
      <c r="D8" s="251"/>
      <c r="E8" s="251"/>
      <c r="F8" s="251"/>
      <c r="G8" s="252"/>
    </row>
    <row r="9" spans="1:7" ht="36" customHeight="1">
      <c r="A9" s="242" t="s">
        <v>709</v>
      </c>
      <c r="B9" s="243"/>
      <c r="C9" s="243"/>
      <c r="D9" s="243"/>
      <c r="E9" s="243"/>
      <c r="F9" s="243"/>
      <c r="G9" s="244"/>
    </row>
    <row r="10" spans="1:7" ht="36" customHeight="1">
      <c r="A10" s="180" t="s">
        <v>7</v>
      </c>
      <c r="B10" s="181">
        <v>1</v>
      </c>
      <c r="C10" s="182" t="s">
        <v>712</v>
      </c>
      <c r="D10" s="180"/>
      <c r="E10" s="180"/>
      <c r="F10" s="180"/>
      <c r="G10" s="180"/>
    </row>
    <row r="11" spans="1:7" ht="36" customHeight="1">
      <c r="A11" s="180" t="s">
        <v>7</v>
      </c>
      <c r="B11" s="181" t="s">
        <v>713</v>
      </c>
      <c r="C11" s="182" t="s">
        <v>714</v>
      </c>
      <c r="D11" s="180"/>
      <c r="E11" s="180"/>
      <c r="F11" s="180"/>
      <c r="G11" s="180"/>
    </row>
    <row r="12" spans="1:7" ht="36" customHeight="1">
      <c r="A12" s="183">
        <v>1</v>
      </c>
      <c r="B12" s="184" t="s">
        <v>715</v>
      </c>
      <c r="C12" s="185" t="s">
        <v>541</v>
      </c>
      <c r="D12" s="186" t="s">
        <v>494</v>
      </c>
      <c r="E12" s="187">
        <v>388</v>
      </c>
      <c r="F12" s="188"/>
      <c r="G12" s="189"/>
    </row>
    <row r="13" spans="1:7" ht="36" customHeight="1">
      <c r="A13" s="183">
        <v>2</v>
      </c>
      <c r="B13" s="184" t="s">
        <v>716</v>
      </c>
      <c r="C13" s="185" t="s">
        <v>566</v>
      </c>
      <c r="D13" s="186" t="s">
        <v>494</v>
      </c>
      <c r="E13" s="187">
        <v>331</v>
      </c>
      <c r="F13" s="188"/>
      <c r="G13" s="189"/>
    </row>
    <row r="14" spans="1:7" ht="36" customHeight="1">
      <c r="A14" s="183">
        <v>3</v>
      </c>
      <c r="B14" s="184" t="s">
        <v>717</v>
      </c>
      <c r="C14" s="185" t="s">
        <v>568</v>
      </c>
      <c r="D14" s="186" t="s">
        <v>494</v>
      </c>
      <c r="E14" s="187">
        <v>57</v>
      </c>
      <c r="F14" s="188"/>
      <c r="G14" s="189"/>
    </row>
    <row r="15" spans="1:7" ht="36" customHeight="1">
      <c r="A15" s="183">
        <v>4</v>
      </c>
      <c r="B15" s="184" t="s">
        <v>718</v>
      </c>
      <c r="C15" s="185" t="s">
        <v>545</v>
      </c>
      <c r="D15" s="186" t="s">
        <v>494</v>
      </c>
      <c r="E15" s="187">
        <v>388</v>
      </c>
      <c r="F15" s="188"/>
      <c r="G15" s="189"/>
    </row>
    <row r="16" spans="1:7" ht="36" customHeight="1">
      <c r="A16" s="183">
        <v>5</v>
      </c>
      <c r="B16" s="184" t="s">
        <v>719</v>
      </c>
      <c r="C16" s="185" t="s">
        <v>571</v>
      </c>
      <c r="D16" s="186" t="s">
        <v>494</v>
      </c>
      <c r="E16" s="187">
        <v>388</v>
      </c>
      <c r="F16" s="188"/>
      <c r="G16" s="189"/>
    </row>
    <row r="17" spans="1:7" ht="36" customHeight="1">
      <c r="A17" s="183">
        <v>6</v>
      </c>
      <c r="B17" s="184" t="s">
        <v>720</v>
      </c>
      <c r="C17" s="185" t="s">
        <v>551</v>
      </c>
      <c r="D17" s="186" t="s">
        <v>494</v>
      </c>
      <c r="E17" s="187">
        <v>83</v>
      </c>
      <c r="F17" s="188"/>
      <c r="G17" s="189"/>
    </row>
    <row r="18" spans="1:7" ht="36" customHeight="1">
      <c r="A18" s="183">
        <v>7</v>
      </c>
      <c r="B18" s="184" t="s">
        <v>721</v>
      </c>
      <c r="C18" s="185" t="s">
        <v>553</v>
      </c>
      <c r="D18" s="186" t="s">
        <v>494</v>
      </c>
      <c r="E18" s="187">
        <v>305</v>
      </c>
      <c r="F18" s="188"/>
      <c r="G18" s="189"/>
    </row>
    <row r="19" spans="1:7" ht="36" customHeight="1">
      <c r="A19" s="190" t="s">
        <v>7</v>
      </c>
      <c r="B19" s="190" t="s">
        <v>7</v>
      </c>
      <c r="C19" s="192" t="s">
        <v>722</v>
      </c>
      <c r="D19" s="190" t="s">
        <v>7</v>
      </c>
      <c r="E19" s="190" t="s">
        <v>7</v>
      </c>
      <c r="F19" s="190" t="s">
        <v>7</v>
      </c>
      <c r="G19" s="190" t="s">
        <v>7</v>
      </c>
    </row>
    <row r="20" spans="1:7" ht="57.75" customHeight="1">
      <c r="A20" s="195" t="s">
        <v>7</v>
      </c>
      <c r="B20" s="195" t="s">
        <v>7</v>
      </c>
      <c r="C20" s="196" t="s">
        <v>723</v>
      </c>
      <c r="D20" s="195" t="s">
        <v>7</v>
      </c>
      <c r="E20" s="197" t="s">
        <v>7</v>
      </c>
      <c r="F20" s="195" t="s">
        <v>7</v>
      </c>
      <c r="G20" s="198"/>
    </row>
    <row r="21" spans="1:7" ht="67.5" customHeight="1">
      <c r="A21" s="199" t="s">
        <v>7</v>
      </c>
      <c r="B21" s="199" t="s">
        <v>7</v>
      </c>
      <c r="C21" s="200" t="s">
        <v>723</v>
      </c>
      <c r="D21" s="199" t="s">
        <v>7</v>
      </c>
      <c r="E21" s="201" t="s">
        <v>7</v>
      </c>
      <c r="F21" s="199" t="s">
        <v>7</v>
      </c>
      <c r="G21" s="202"/>
    </row>
  </sheetData>
  <mergeCells count="8">
    <mergeCell ref="A8:G8"/>
    <mergeCell ref="A9:G9"/>
    <mergeCell ref="C1:F1"/>
    <mergeCell ref="C2:F2"/>
    <mergeCell ref="C3:F3"/>
    <mergeCell ref="C4:G4"/>
    <mergeCell ref="A5:A6"/>
    <mergeCell ref="C6:G6"/>
  </mergeCells>
  <pageMargins left="0.7" right="0.7" top="0.75" bottom="0.75" header="0.3" footer="0.3"/>
  <pageSetup paperSize="9" scale="7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topLeftCell="A4" zoomScale="85" zoomScaleNormal="85" workbookViewId="0">
      <selection activeCell="E18" sqref="E18"/>
    </sheetView>
  </sheetViews>
  <sheetFormatPr defaultRowHeight="14.25"/>
  <cols>
    <col min="1" max="1" width="11.125" customWidth="1"/>
    <col min="2" max="2" width="11.25" customWidth="1"/>
    <col min="3" max="3" width="52.25" customWidth="1"/>
  </cols>
  <sheetData>
    <row r="1" spans="1:7" ht="15">
      <c r="A1" s="1"/>
      <c r="B1" s="103"/>
      <c r="C1" s="253" t="s">
        <v>84</v>
      </c>
      <c r="D1" s="254"/>
      <c r="E1" s="254"/>
      <c r="F1" s="254"/>
      <c r="G1" s="104"/>
    </row>
    <row r="2" spans="1:7" ht="15.75">
      <c r="A2" s="166" t="s">
        <v>0</v>
      </c>
      <c r="B2" s="167"/>
      <c r="C2" s="245" t="s">
        <v>20</v>
      </c>
      <c r="D2" s="245"/>
      <c r="E2" s="245"/>
      <c r="F2" s="245"/>
      <c r="G2" s="168"/>
    </row>
    <row r="3" spans="1:7" ht="15.75">
      <c r="A3" s="166"/>
      <c r="B3" s="167"/>
      <c r="C3" s="245" t="s">
        <v>21</v>
      </c>
      <c r="D3" s="245"/>
      <c r="E3" s="245"/>
      <c r="F3" s="245"/>
      <c r="G3" s="168"/>
    </row>
    <row r="4" spans="1:7" ht="15.75">
      <c r="A4" s="169" t="s">
        <v>1</v>
      </c>
      <c r="B4" s="170"/>
      <c r="C4" s="246" t="s">
        <v>709</v>
      </c>
      <c r="D4" s="246"/>
      <c r="E4" s="246"/>
      <c r="F4" s="246"/>
      <c r="G4" s="249"/>
    </row>
    <row r="5" spans="1:7" ht="36" customHeight="1">
      <c r="A5" s="247" t="s">
        <v>19</v>
      </c>
      <c r="B5" s="172"/>
      <c r="C5" s="173"/>
      <c r="D5" s="174"/>
      <c r="E5" s="174"/>
      <c r="F5" s="174"/>
      <c r="G5" s="175"/>
    </row>
    <row r="6" spans="1:7" ht="36" customHeight="1">
      <c r="A6" s="248"/>
      <c r="B6" s="176"/>
      <c r="C6" s="246" t="s">
        <v>710</v>
      </c>
      <c r="D6" s="246"/>
      <c r="E6" s="246"/>
      <c r="F6" s="246"/>
      <c r="G6" s="249"/>
    </row>
    <row r="7" spans="1:7" ht="41.25" customHeight="1">
      <c r="A7" s="177" t="s">
        <v>2</v>
      </c>
      <c r="B7" s="177" t="s">
        <v>22</v>
      </c>
      <c r="C7" s="177" t="s">
        <v>3</v>
      </c>
      <c r="D7" s="177" t="s">
        <v>4</v>
      </c>
      <c r="E7" s="178" t="s">
        <v>5</v>
      </c>
      <c r="F7" s="179" t="s">
        <v>6</v>
      </c>
      <c r="G7" s="178" t="s">
        <v>18</v>
      </c>
    </row>
    <row r="8" spans="1:7" ht="36" customHeight="1">
      <c r="A8" s="250" t="s">
        <v>724</v>
      </c>
      <c r="B8" s="251"/>
      <c r="C8" s="251"/>
      <c r="D8" s="251"/>
      <c r="E8" s="251"/>
      <c r="F8" s="251"/>
      <c r="G8" s="252"/>
    </row>
    <row r="9" spans="1:7" ht="36" customHeight="1">
      <c r="A9" s="242" t="s">
        <v>709</v>
      </c>
      <c r="B9" s="243"/>
      <c r="C9" s="243"/>
      <c r="D9" s="243"/>
      <c r="E9" s="243"/>
      <c r="F9" s="243"/>
      <c r="G9" s="244"/>
    </row>
    <row r="10" spans="1:7" ht="36" customHeight="1">
      <c r="A10" s="180" t="s">
        <v>7</v>
      </c>
      <c r="B10" s="181">
        <v>1</v>
      </c>
      <c r="C10" s="182" t="s">
        <v>725</v>
      </c>
      <c r="D10" s="180"/>
      <c r="E10" s="180"/>
      <c r="F10" s="180"/>
      <c r="G10" s="180"/>
    </row>
    <row r="11" spans="1:7" ht="19.5" customHeight="1">
      <c r="A11" s="180" t="s">
        <v>7</v>
      </c>
      <c r="B11" s="269" t="s">
        <v>713</v>
      </c>
      <c r="C11" s="270" t="s">
        <v>726</v>
      </c>
      <c r="D11" s="271"/>
      <c r="E11" s="271"/>
      <c r="F11" s="180"/>
      <c r="G11" s="180"/>
    </row>
    <row r="12" spans="1:7" ht="47.25" customHeight="1">
      <c r="A12" s="267">
        <v>1</v>
      </c>
      <c r="B12" s="60" t="s">
        <v>715</v>
      </c>
      <c r="C12" s="51" t="s">
        <v>798</v>
      </c>
      <c r="D12" s="60" t="s">
        <v>727</v>
      </c>
      <c r="E12" s="60">
        <v>1</v>
      </c>
      <c r="F12" s="268"/>
      <c r="G12" s="189"/>
    </row>
    <row r="13" spans="1:7" ht="27" customHeight="1">
      <c r="A13" s="267">
        <v>2</v>
      </c>
      <c r="B13" s="60" t="s">
        <v>716</v>
      </c>
      <c r="C13" s="51" t="s">
        <v>728</v>
      </c>
      <c r="D13" s="60" t="s">
        <v>494</v>
      </c>
      <c r="E13" s="60">
        <v>2</v>
      </c>
      <c r="F13" s="268"/>
      <c r="G13" s="189"/>
    </row>
    <row r="14" spans="1:7" ht="24" customHeight="1">
      <c r="A14" s="267">
        <v>3</v>
      </c>
      <c r="B14" s="60" t="s">
        <v>717</v>
      </c>
      <c r="C14" s="51" t="s">
        <v>729</v>
      </c>
      <c r="D14" s="60" t="s">
        <v>494</v>
      </c>
      <c r="E14" s="60">
        <f>46*2</f>
        <v>92</v>
      </c>
      <c r="F14" s="268"/>
      <c r="G14" s="189"/>
    </row>
    <row r="15" spans="1:7" ht="36" customHeight="1">
      <c r="A15" s="267">
        <v>4</v>
      </c>
      <c r="B15" s="60" t="s">
        <v>718</v>
      </c>
      <c r="C15" s="51" t="s">
        <v>730</v>
      </c>
      <c r="D15" s="60" t="s">
        <v>494</v>
      </c>
      <c r="E15" s="60">
        <f>130*2</f>
        <v>260</v>
      </c>
      <c r="F15" s="268"/>
      <c r="G15" s="189"/>
    </row>
    <row r="16" spans="1:7" ht="20.25" customHeight="1">
      <c r="A16" s="267">
        <v>5</v>
      </c>
      <c r="B16" s="60" t="s">
        <v>719</v>
      </c>
      <c r="C16" s="51" t="s">
        <v>731</v>
      </c>
      <c r="D16" s="60" t="s">
        <v>494</v>
      </c>
      <c r="E16" s="60">
        <f>2*2</f>
        <v>4</v>
      </c>
      <c r="F16" s="268"/>
      <c r="G16" s="189"/>
    </row>
    <row r="17" spans="1:7" ht="36" customHeight="1">
      <c r="A17" s="267">
        <v>6</v>
      </c>
      <c r="B17" s="60" t="s">
        <v>720</v>
      </c>
      <c r="C17" s="51" t="s">
        <v>732</v>
      </c>
      <c r="D17" s="60" t="s">
        <v>494</v>
      </c>
      <c r="E17" s="60">
        <f>2*44</f>
        <v>88</v>
      </c>
      <c r="F17" s="268"/>
      <c r="G17" s="189"/>
    </row>
    <row r="18" spans="1:7" ht="36" customHeight="1">
      <c r="A18" s="267">
        <v>7</v>
      </c>
      <c r="B18" s="60" t="s">
        <v>721</v>
      </c>
      <c r="C18" s="51" t="s">
        <v>733</v>
      </c>
      <c r="D18" s="60" t="s">
        <v>12</v>
      </c>
      <c r="E18" s="60">
        <f>2*1</f>
        <v>2</v>
      </c>
      <c r="F18" s="268"/>
      <c r="G18" s="189"/>
    </row>
    <row r="19" spans="1:7" ht="36" customHeight="1">
      <c r="A19" s="190" t="s">
        <v>7</v>
      </c>
      <c r="B19" s="190" t="s">
        <v>7</v>
      </c>
      <c r="C19" s="192" t="s">
        <v>734</v>
      </c>
      <c r="D19" s="192"/>
      <c r="E19" s="192"/>
      <c r="F19" s="192"/>
      <c r="G19" s="192"/>
    </row>
    <row r="20" spans="1:7" ht="56.25" customHeight="1">
      <c r="A20" s="195" t="s">
        <v>7</v>
      </c>
      <c r="B20" s="195" t="s">
        <v>7</v>
      </c>
      <c r="C20" s="196" t="s">
        <v>735</v>
      </c>
      <c r="D20" s="195" t="s">
        <v>7</v>
      </c>
      <c r="E20" s="197" t="s">
        <v>7</v>
      </c>
      <c r="F20" s="195" t="s">
        <v>7</v>
      </c>
      <c r="G20" s="198"/>
    </row>
    <row r="21" spans="1:7" ht="66.75" customHeight="1">
      <c r="A21" s="199" t="s">
        <v>7</v>
      </c>
      <c r="B21" s="199" t="s">
        <v>7</v>
      </c>
      <c r="C21" s="200" t="s">
        <v>736</v>
      </c>
      <c r="D21" s="199" t="s">
        <v>7</v>
      </c>
      <c r="E21" s="201" t="s">
        <v>7</v>
      </c>
      <c r="F21" s="199" t="s">
        <v>7</v>
      </c>
      <c r="G21" s="202"/>
    </row>
  </sheetData>
  <mergeCells count="8">
    <mergeCell ref="A8:G8"/>
    <mergeCell ref="A9:G9"/>
    <mergeCell ref="C1:F1"/>
    <mergeCell ref="C2:F2"/>
    <mergeCell ref="C3:F3"/>
    <mergeCell ref="C4:G4"/>
    <mergeCell ref="A5:A6"/>
    <mergeCell ref="C6:G6"/>
  </mergeCells>
  <pageMargins left="0.7" right="0.7" top="0.75" bottom="0.75" header="0.3" footer="0.3"/>
  <pageSetup paperSize="9" scale="7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62"/>
  <sheetViews>
    <sheetView topLeftCell="B37" zoomScale="85" zoomScaleNormal="85" workbookViewId="0">
      <selection activeCell="I24" sqref="I24"/>
    </sheetView>
  </sheetViews>
  <sheetFormatPr defaultRowHeight="14.25"/>
  <cols>
    <col min="1" max="1" width="12" style="210" customWidth="1"/>
    <col min="2" max="2" width="14.75" style="210" customWidth="1"/>
    <col min="3" max="3" width="44.75" style="210" customWidth="1"/>
    <col min="4" max="4" width="9.25" style="210" customWidth="1"/>
    <col min="5" max="5" width="9" style="210" customWidth="1"/>
    <col min="6" max="6" width="14.5" style="210" customWidth="1"/>
    <col min="7" max="7" width="18.375" style="210" customWidth="1"/>
    <col min="8" max="16384" width="9" style="210"/>
  </cols>
  <sheetData>
    <row r="1" spans="1:7" ht="15">
      <c r="A1" s="207"/>
      <c r="B1" s="208"/>
      <c r="C1" s="263" t="s">
        <v>84</v>
      </c>
      <c r="D1" s="264"/>
      <c r="E1" s="264"/>
      <c r="F1" s="264"/>
      <c r="G1" s="209"/>
    </row>
    <row r="2" spans="1:7" ht="15.75">
      <c r="A2" s="211" t="s">
        <v>0</v>
      </c>
      <c r="B2" s="212"/>
      <c r="C2" s="265" t="s">
        <v>20</v>
      </c>
      <c r="D2" s="265"/>
      <c r="E2" s="265"/>
      <c r="F2" s="265"/>
      <c r="G2" s="213"/>
    </row>
    <row r="3" spans="1:7" ht="15.75">
      <c r="A3" s="214"/>
      <c r="B3" s="212"/>
      <c r="C3" s="265" t="s">
        <v>21</v>
      </c>
      <c r="D3" s="265"/>
      <c r="E3" s="265"/>
      <c r="F3" s="265"/>
      <c r="G3" s="213"/>
    </row>
    <row r="4" spans="1:7" ht="15.75">
      <c r="A4" s="211" t="s">
        <v>1</v>
      </c>
      <c r="B4" s="102"/>
      <c r="C4" s="238" t="s">
        <v>737</v>
      </c>
      <c r="D4" s="238"/>
      <c r="E4" s="238"/>
      <c r="F4" s="238"/>
      <c r="G4" s="266"/>
    </row>
    <row r="5" spans="1:7" ht="15.75">
      <c r="A5" s="239" t="s">
        <v>19</v>
      </c>
      <c r="B5" s="101"/>
      <c r="C5" s="22"/>
      <c r="D5" s="206"/>
      <c r="E5" s="206"/>
      <c r="F5" s="206"/>
      <c r="G5" s="215"/>
    </row>
    <row r="6" spans="1:7" ht="15.75">
      <c r="A6" s="240"/>
      <c r="B6" s="102"/>
      <c r="C6" s="238" t="s">
        <v>710</v>
      </c>
      <c r="D6" s="238"/>
      <c r="E6" s="238"/>
      <c r="F6" s="238"/>
      <c r="G6" s="266"/>
    </row>
    <row r="7" spans="1:7" ht="45">
      <c r="A7" s="105" t="s">
        <v>2</v>
      </c>
      <c r="B7" s="105" t="s">
        <v>22</v>
      </c>
      <c r="C7" s="105" t="s">
        <v>3</v>
      </c>
      <c r="D7" s="105" t="s">
        <v>4</v>
      </c>
      <c r="E7" s="106" t="s">
        <v>5</v>
      </c>
      <c r="F7" s="107" t="s">
        <v>6</v>
      </c>
      <c r="G7" s="106" t="s">
        <v>18</v>
      </c>
    </row>
    <row r="8" spans="1:7" ht="15">
      <c r="A8" s="257" t="s">
        <v>738</v>
      </c>
      <c r="B8" s="258"/>
      <c r="C8" s="258"/>
      <c r="D8" s="258"/>
      <c r="E8" s="258"/>
      <c r="F8" s="258"/>
      <c r="G8" s="259"/>
    </row>
    <row r="9" spans="1:7" ht="15">
      <c r="A9" s="260" t="s">
        <v>739</v>
      </c>
      <c r="B9" s="261"/>
      <c r="C9" s="261"/>
      <c r="D9" s="261"/>
      <c r="E9" s="261"/>
      <c r="F9" s="261"/>
      <c r="G9" s="262"/>
    </row>
    <row r="10" spans="1:7">
      <c r="A10" s="67" t="s">
        <v>7</v>
      </c>
      <c r="B10" s="63">
        <v>1</v>
      </c>
      <c r="C10" s="64" t="s">
        <v>740</v>
      </c>
      <c r="D10" s="67"/>
      <c r="E10" s="67"/>
      <c r="F10" s="67"/>
      <c r="G10" s="67"/>
    </row>
    <row r="11" spans="1:7">
      <c r="A11" s="69"/>
      <c r="B11" s="58" t="s">
        <v>532</v>
      </c>
      <c r="C11" s="5" t="s">
        <v>533</v>
      </c>
      <c r="D11" s="43" t="s">
        <v>494</v>
      </c>
      <c r="E11" s="108">
        <v>260</v>
      </c>
      <c r="F11" s="216"/>
      <c r="G11" s="217"/>
    </row>
    <row r="12" spans="1:7" ht="25.5">
      <c r="A12" s="218" t="s">
        <v>7</v>
      </c>
      <c r="B12" s="218" t="s">
        <v>7</v>
      </c>
      <c r="C12" s="9" t="s">
        <v>741</v>
      </c>
      <c r="D12" s="218" t="s">
        <v>7</v>
      </c>
      <c r="E12" s="218" t="s">
        <v>7</v>
      </c>
      <c r="F12" s="218" t="s">
        <v>7</v>
      </c>
      <c r="G12" s="218" t="s">
        <v>7</v>
      </c>
    </row>
    <row r="13" spans="1:7">
      <c r="A13" s="67" t="s">
        <v>7</v>
      </c>
      <c r="B13" s="63">
        <v>2</v>
      </c>
      <c r="C13" s="64" t="s">
        <v>742</v>
      </c>
      <c r="D13" s="67" t="s">
        <v>7</v>
      </c>
      <c r="E13" s="67" t="s">
        <v>7</v>
      </c>
      <c r="F13" s="67" t="s">
        <v>7</v>
      </c>
      <c r="G13" s="67" t="s">
        <v>7</v>
      </c>
    </row>
    <row r="14" spans="1:7" ht="25.5">
      <c r="A14" s="67" t="s">
        <v>7</v>
      </c>
      <c r="B14" s="63" t="s">
        <v>536</v>
      </c>
      <c r="C14" s="64" t="s">
        <v>537</v>
      </c>
      <c r="D14" s="67" t="s">
        <v>7</v>
      </c>
      <c r="E14" s="67" t="s">
        <v>7</v>
      </c>
      <c r="F14" s="67" t="s">
        <v>7</v>
      </c>
      <c r="G14" s="67" t="s">
        <v>7</v>
      </c>
    </row>
    <row r="15" spans="1:7" ht="38.25">
      <c r="A15" s="69">
        <v>2</v>
      </c>
      <c r="B15" s="58" t="s">
        <v>538</v>
      </c>
      <c r="C15" s="5" t="s">
        <v>539</v>
      </c>
      <c r="D15" s="43" t="s">
        <v>494</v>
      </c>
      <c r="E15" s="108">
        <v>258</v>
      </c>
      <c r="F15" s="216"/>
      <c r="G15" s="217"/>
    </row>
    <row r="16" spans="1:7" ht="25.5">
      <c r="A16" s="69">
        <v>3</v>
      </c>
      <c r="B16" s="58" t="s">
        <v>540</v>
      </c>
      <c r="C16" s="5" t="s">
        <v>541</v>
      </c>
      <c r="D16" s="43" t="s">
        <v>494</v>
      </c>
      <c r="E16" s="108">
        <v>15</v>
      </c>
      <c r="F16" s="216"/>
      <c r="G16" s="217"/>
    </row>
    <row r="17" spans="1:7" ht="25.5">
      <c r="A17" s="69">
        <v>4</v>
      </c>
      <c r="B17" s="58" t="s">
        <v>542</v>
      </c>
      <c r="C17" s="5" t="s">
        <v>543</v>
      </c>
      <c r="D17" s="43" t="s">
        <v>494</v>
      </c>
      <c r="E17" s="108">
        <v>320</v>
      </c>
      <c r="F17" s="216"/>
      <c r="G17" s="217"/>
    </row>
    <row r="18" spans="1:7" ht="25.5">
      <c r="A18" s="69">
        <v>5</v>
      </c>
      <c r="B18" s="58" t="s">
        <v>544</v>
      </c>
      <c r="C18" s="5" t="s">
        <v>545</v>
      </c>
      <c r="D18" s="43" t="s">
        <v>494</v>
      </c>
      <c r="E18" s="108">
        <v>273</v>
      </c>
      <c r="F18" s="216"/>
      <c r="G18" s="217"/>
    </row>
    <row r="19" spans="1:7">
      <c r="A19" s="69">
        <v>6</v>
      </c>
      <c r="B19" s="58" t="s">
        <v>546</v>
      </c>
      <c r="C19" s="5" t="s">
        <v>743</v>
      </c>
      <c r="D19" s="43" t="s">
        <v>494</v>
      </c>
      <c r="E19" s="108">
        <v>92</v>
      </c>
      <c r="F19" s="216"/>
      <c r="G19" s="217"/>
    </row>
    <row r="20" spans="1:7">
      <c r="A20" s="69">
        <v>7</v>
      </c>
      <c r="B20" s="58" t="s">
        <v>548</v>
      </c>
      <c r="C20" s="5" t="s">
        <v>744</v>
      </c>
      <c r="D20" s="43" t="s">
        <v>494</v>
      </c>
      <c r="E20" s="108">
        <v>75</v>
      </c>
      <c r="F20" s="216"/>
      <c r="G20" s="217"/>
    </row>
    <row r="21" spans="1:7" ht="25.5">
      <c r="A21" s="69">
        <v>8</v>
      </c>
      <c r="B21" s="58" t="s">
        <v>550</v>
      </c>
      <c r="C21" s="5" t="s">
        <v>745</v>
      </c>
      <c r="D21" s="43" t="s">
        <v>494</v>
      </c>
      <c r="E21" s="108">
        <v>410</v>
      </c>
      <c r="F21" s="216"/>
      <c r="G21" s="217"/>
    </row>
    <row r="22" spans="1:7">
      <c r="A22" s="69">
        <v>9</v>
      </c>
      <c r="B22" s="58" t="s">
        <v>552</v>
      </c>
      <c r="C22" s="5" t="s">
        <v>553</v>
      </c>
      <c r="D22" s="43" t="s">
        <v>494</v>
      </c>
      <c r="E22" s="108">
        <v>320</v>
      </c>
      <c r="F22" s="216"/>
      <c r="G22" s="217"/>
    </row>
    <row r="23" spans="1:7" ht="38.25">
      <c r="A23" s="69">
        <v>10</v>
      </c>
      <c r="B23" s="58" t="s">
        <v>554</v>
      </c>
      <c r="C23" s="5" t="s">
        <v>746</v>
      </c>
      <c r="D23" s="43" t="s">
        <v>12</v>
      </c>
      <c r="E23" s="108">
        <v>20</v>
      </c>
      <c r="F23" s="216"/>
      <c r="G23" s="217"/>
    </row>
    <row r="24" spans="1:7" ht="38.25">
      <c r="A24" s="69">
        <v>11</v>
      </c>
      <c r="B24" s="58" t="s">
        <v>556</v>
      </c>
      <c r="C24" s="5" t="s">
        <v>747</v>
      </c>
      <c r="D24" s="43" t="s">
        <v>12</v>
      </c>
      <c r="E24" s="108">
        <v>20</v>
      </c>
      <c r="F24" s="216"/>
      <c r="G24" s="217"/>
    </row>
    <row r="25" spans="1:7">
      <c r="A25" s="69">
        <v>12</v>
      </c>
      <c r="B25" s="58" t="s">
        <v>558</v>
      </c>
      <c r="C25" s="5" t="s">
        <v>749</v>
      </c>
      <c r="D25" s="43" t="s">
        <v>12</v>
      </c>
      <c r="E25" s="108">
        <v>80</v>
      </c>
      <c r="F25" s="216"/>
      <c r="G25" s="217"/>
    </row>
    <row r="26" spans="1:7" ht="25.5">
      <c r="A26" s="218" t="s">
        <v>7</v>
      </c>
      <c r="B26" s="218" t="s">
        <v>7</v>
      </c>
      <c r="C26" s="9" t="s">
        <v>741</v>
      </c>
      <c r="D26" s="218" t="s">
        <v>7</v>
      </c>
      <c r="E26" s="218" t="s">
        <v>7</v>
      </c>
      <c r="F26" s="218" t="s">
        <v>7</v>
      </c>
      <c r="G26" s="218" t="s">
        <v>7</v>
      </c>
    </row>
    <row r="27" spans="1:7">
      <c r="A27" s="67"/>
      <c r="B27" s="63">
        <v>3</v>
      </c>
      <c r="C27" s="64" t="s">
        <v>750</v>
      </c>
      <c r="D27" s="67" t="s">
        <v>7</v>
      </c>
      <c r="E27" s="67" t="s">
        <v>7</v>
      </c>
      <c r="F27" s="67" t="s">
        <v>7</v>
      </c>
      <c r="G27" s="67" t="s">
        <v>7</v>
      </c>
    </row>
    <row r="28" spans="1:7" ht="25.5">
      <c r="A28" s="67"/>
      <c r="B28" s="63" t="s">
        <v>562</v>
      </c>
      <c r="C28" s="64" t="s">
        <v>576</v>
      </c>
      <c r="D28" s="67" t="s">
        <v>7</v>
      </c>
      <c r="E28" s="67" t="s">
        <v>7</v>
      </c>
      <c r="F28" s="67" t="s">
        <v>7</v>
      </c>
      <c r="G28" s="67" t="s">
        <v>7</v>
      </c>
    </row>
    <row r="29" spans="1:7" ht="25.5">
      <c r="A29" s="69">
        <v>13</v>
      </c>
      <c r="B29" s="58" t="s">
        <v>748</v>
      </c>
      <c r="C29" s="5" t="s">
        <v>584</v>
      </c>
      <c r="D29" s="43" t="s">
        <v>12</v>
      </c>
      <c r="E29" s="108">
        <v>3</v>
      </c>
      <c r="F29" s="216"/>
      <c r="G29" s="217"/>
    </row>
    <row r="30" spans="1:7" ht="25.5">
      <c r="A30" s="69">
        <v>14</v>
      </c>
      <c r="B30" s="58" t="s">
        <v>565</v>
      </c>
      <c r="C30" s="5" t="s">
        <v>584</v>
      </c>
      <c r="D30" s="43" t="s">
        <v>12</v>
      </c>
      <c r="E30" s="108">
        <v>7</v>
      </c>
      <c r="F30" s="216"/>
      <c r="G30" s="217"/>
    </row>
    <row r="31" spans="1:7" ht="25.5">
      <c r="A31" s="69">
        <v>15</v>
      </c>
      <c r="B31" s="58" t="s">
        <v>567</v>
      </c>
      <c r="C31" s="5" t="s">
        <v>586</v>
      </c>
      <c r="D31" s="43" t="s">
        <v>494</v>
      </c>
      <c r="E31" s="108">
        <v>10</v>
      </c>
      <c r="F31" s="216"/>
      <c r="G31" s="217"/>
    </row>
    <row r="32" spans="1:7">
      <c r="A32" s="69">
        <v>16</v>
      </c>
      <c r="B32" s="58" t="s">
        <v>569</v>
      </c>
      <c r="C32" s="5" t="s">
        <v>589</v>
      </c>
      <c r="D32" s="43" t="s">
        <v>12</v>
      </c>
      <c r="E32" s="108">
        <v>20</v>
      </c>
      <c r="F32" s="216"/>
      <c r="G32" s="217"/>
    </row>
    <row r="33" spans="1:7" ht="25.5">
      <c r="A33" s="69">
        <v>17</v>
      </c>
      <c r="B33" s="58" t="s">
        <v>570</v>
      </c>
      <c r="C33" s="5" t="s">
        <v>591</v>
      </c>
      <c r="D33" s="43" t="s">
        <v>12</v>
      </c>
      <c r="E33" s="108">
        <v>10</v>
      </c>
      <c r="F33" s="216"/>
      <c r="G33" s="217"/>
    </row>
    <row r="34" spans="1:7" ht="25.5">
      <c r="A34" s="69">
        <v>18</v>
      </c>
      <c r="B34" s="58" t="s">
        <v>572</v>
      </c>
      <c r="C34" s="5" t="s">
        <v>752</v>
      </c>
      <c r="D34" s="43" t="s">
        <v>12</v>
      </c>
      <c r="E34" s="108">
        <v>3</v>
      </c>
      <c r="F34" s="216"/>
      <c r="G34" s="217"/>
    </row>
    <row r="35" spans="1:7" ht="25.5">
      <c r="A35" s="69">
        <v>19</v>
      </c>
      <c r="B35" s="58" t="s">
        <v>751</v>
      </c>
      <c r="C35" s="5" t="s">
        <v>795</v>
      </c>
      <c r="D35" s="43" t="s">
        <v>12</v>
      </c>
      <c r="E35" s="108">
        <v>10</v>
      </c>
      <c r="F35" s="216"/>
      <c r="G35" s="217"/>
    </row>
    <row r="36" spans="1:7" ht="25.5">
      <c r="A36" s="69">
        <v>20</v>
      </c>
      <c r="B36" s="58" t="s">
        <v>753</v>
      </c>
      <c r="C36" s="5" t="s">
        <v>796</v>
      </c>
      <c r="D36" s="43" t="s">
        <v>12</v>
      </c>
      <c r="E36" s="108">
        <v>3</v>
      </c>
      <c r="F36" s="216"/>
      <c r="G36" s="217"/>
    </row>
    <row r="37" spans="1:7" ht="38.25">
      <c r="A37" s="69">
        <v>21</v>
      </c>
      <c r="B37" s="58" t="s">
        <v>754</v>
      </c>
      <c r="C37" s="5" t="s">
        <v>557</v>
      </c>
      <c r="D37" s="43" t="s">
        <v>12</v>
      </c>
      <c r="E37" s="108">
        <v>26</v>
      </c>
      <c r="F37" s="216"/>
      <c r="G37" s="217"/>
    </row>
    <row r="38" spans="1:7" ht="38.25">
      <c r="A38" s="69">
        <v>22</v>
      </c>
      <c r="B38" s="58" t="s">
        <v>755</v>
      </c>
      <c r="C38" s="5" t="s">
        <v>757</v>
      </c>
      <c r="D38" s="43" t="s">
        <v>12</v>
      </c>
      <c r="E38" s="108">
        <v>26</v>
      </c>
      <c r="F38" s="216"/>
      <c r="G38" s="217"/>
    </row>
    <row r="39" spans="1:7" ht="25.5">
      <c r="A39" s="69">
        <v>23</v>
      </c>
      <c r="B39" s="58" t="s">
        <v>756</v>
      </c>
      <c r="C39" s="5" t="s">
        <v>759</v>
      </c>
      <c r="D39" s="43" t="s">
        <v>602</v>
      </c>
      <c r="E39" s="108">
        <v>140</v>
      </c>
      <c r="F39" s="216"/>
      <c r="G39" s="217"/>
    </row>
    <row r="40" spans="1:7" ht="25.5">
      <c r="A40" s="69">
        <v>24</v>
      </c>
      <c r="B40" s="58" t="s">
        <v>758</v>
      </c>
      <c r="C40" s="5" t="s">
        <v>761</v>
      </c>
      <c r="D40" s="43" t="s">
        <v>12</v>
      </c>
      <c r="E40" s="108">
        <v>6</v>
      </c>
      <c r="F40" s="219"/>
      <c r="G40" s="220"/>
    </row>
    <row r="41" spans="1:7" ht="38.25">
      <c r="A41" s="69">
        <v>25</v>
      </c>
      <c r="B41" s="58" t="s">
        <v>760</v>
      </c>
      <c r="C41" s="5" t="s">
        <v>797</v>
      </c>
      <c r="D41" s="43" t="s">
        <v>12</v>
      </c>
      <c r="E41" s="221">
        <v>6</v>
      </c>
      <c r="F41" s="222"/>
      <c r="G41" s="150"/>
    </row>
    <row r="42" spans="1:7">
      <c r="A42" s="218" t="s">
        <v>7</v>
      </c>
      <c r="B42" s="218" t="s">
        <v>7</v>
      </c>
      <c r="C42" s="9" t="s">
        <v>762</v>
      </c>
      <c r="D42" s="218" t="s">
        <v>7</v>
      </c>
      <c r="E42" s="218" t="s">
        <v>7</v>
      </c>
      <c r="F42" s="223" t="s">
        <v>7</v>
      </c>
      <c r="G42" s="223" t="s">
        <v>7</v>
      </c>
    </row>
    <row r="43" spans="1:7">
      <c r="A43" s="67"/>
      <c r="B43" s="63">
        <v>4</v>
      </c>
      <c r="C43" s="64" t="s">
        <v>607</v>
      </c>
      <c r="D43" s="67" t="s">
        <v>7</v>
      </c>
      <c r="E43" s="67" t="s">
        <v>7</v>
      </c>
      <c r="F43" s="67" t="s">
        <v>7</v>
      </c>
      <c r="G43" s="67" t="s">
        <v>7</v>
      </c>
    </row>
    <row r="44" spans="1:7" ht="25.5">
      <c r="A44" s="69">
        <v>26</v>
      </c>
      <c r="B44" s="58" t="s">
        <v>763</v>
      </c>
      <c r="C44" s="5" t="s">
        <v>609</v>
      </c>
      <c r="D44" s="43" t="s">
        <v>610</v>
      </c>
      <c r="E44" s="108">
        <v>5</v>
      </c>
      <c r="F44" s="216"/>
      <c r="G44" s="217"/>
    </row>
    <row r="45" spans="1:7" ht="25.5">
      <c r="A45" s="69">
        <v>27</v>
      </c>
      <c r="B45" s="58" t="s">
        <v>764</v>
      </c>
      <c r="C45" s="5" t="s">
        <v>612</v>
      </c>
      <c r="D45" s="43" t="s">
        <v>602</v>
      </c>
      <c r="E45" s="108">
        <v>5</v>
      </c>
      <c r="F45" s="216"/>
      <c r="G45" s="217"/>
    </row>
    <row r="46" spans="1:7" ht="25.5">
      <c r="A46" s="69">
        <v>28</v>
      </c>
      <c r="B46" s="58" t="s">
        <v>765</v>
      </c>
      <c r="C46" s="5" t="s">
        <v>614</v>
      </c>
      <c r="D46" s="43" t="s">
        <v>766</v>
      </c>
      <c r="E46" s="108">
        <v>5</v>
      </c>
      <c r="F46" s="216"/>
      <c r="G46" s="217"/>
    </row>
    <row r="47" spans="1:7">
      <c r="A47" s="69">
        <v>29</v>
      </c>
      <c r="B47" s="58" t="s">
        <v>767</v>
      </c>
      <c r="C47" s="5" t="s">
        <v>616</v>
      </c>
      <c r="D47" s="43" t="s">
        <v>766</v>
      </c>
      <c r="E47" s="108">
        <v>5</v>
      </c>
      <c r="F47" s="216"/>
      <c r="G47" s="217"/>
    </row>
    <row r="48" spans="1:7" ht="25.5">
      <c r="A48" s="69">
        <v>30</v>
      </c>
      <c r="B48" s="58" t="s">
        <v>768</v>
      </c>
      <c r="C48" s="5" t="s">
        <v>618</v>
      </c>
      <c r="D48" s="43" t="s">
        <v>494</v>
      </c>
      <c r="E48" s="108">
        <v>204</v>
      </c>
      <c r="F48" s="216"/>
      <c r="G48" s="217"/>
    </row>
    <row r="49" spans="1:7" ht="38.25">
      <c r="A49" s="69">
        <v>31</v>
      </c>
      <c r="B49" s="58" t="s">
        <v>769</v>
      </c>
      <c r="C49" s="5" t="s">
        <v>620</v>
      </c>
      <c r="D49" s="43" t="s">
        <v>494</v>
      </c>
      <c r="E49" s="108">
        <v>204</v>
      </c>
      <c r="F49" s="216"/>
      <c r="G49" s="217"/>
    </row>
    <row r="50" spans="1:7" ht="25.5">
      <c r="A50" s="69">
        <v>32</v>
      </c>
      <c r="B50" s="58" t="s">
        <v>770</v>
      </c>
      <c r="C50" s="5" t="s">
        <v>622</v>
      </c>
      <c r="D50" s="43" t="s">
        <v>494</v>
      </c>
      <c r="E50" s="108">
        <v>204</v>
      </c>
      <c r="F50" s="216"/>
      <c r="G50" s="217"/>
    </row>
    <row r="51" spans="1:7">
      <c r="A51" s="218" t="s">
        <v>7</v>
      </c>
      <c r="B51" s="218" t="s">
        <v>7</v>
      </c>
      <c r="C51" s="9" t="s">
        <v>771</v>
      </c>
      <c r="D51" s="218" t="s">
        <v>7</v>
      </c>
      <c r="E51" s="218" t="s">
        <v>7</v>
      </c>
      <c r="F51" s="218" t="s">
        <v>7</v>
      </c>
      <c r="G51" s="218" t="s">
        <v>7</v>
      </c>
    </row>
    <row r="52" spans="1:7">
      <c r="A52" s="67"/>
      <c r="B52" s="63">
        <v>5</v>
      </c>
      <c r="C52" s="64" t="s">
        <v>624</v>
      </c>
      <c r="D52" s="67" t="s">
        <v>7</v>
      </c>
      <c r="E52" s="67" t="s">
        <v>7</v>
      </c>
      <c r="F52" s="67" t="s">
        <v>7</v>
      </c>
      <c r="G52" s="67" t="s">
        <v>7</v>
      </c>
    </row>
    <row r="53" spans="1:7" ht="25.5">
      <c r="A53" s="69">
        <v>33</v>
      </c>
      <c r="B53" s="58" t="s">
        <v>611</v>
      </c>
      <c r="C53" s="5" t="s">
        <v>772</v>
      </c>
      <c r="D53" s="43" t="s">
        <v>766</v>
      </c>
      <c r="E53" s="108">
        <v>3</v>
      </c>
      <c r="F53" s="216"/>
      <c r="G53" s="217"/>
    </row>
    <row r="54" spans="1:7">
      <c r="A54" s="69">
        <v>34</v>
      </c>
      <c r="B54" s="58" t="s">
        <v>613</v>
      </c>
      <c r="C54" s="5" t="s">
        <v>626</v>
      </c>
      <c r="D54" s="43" t="s">
        <v>627</v>
      </c>
      <c r="E54" s="108">
        <v>3</v>
      </c>
      <c r="F54" s="216"/>
      <c r="G54" s="217"/>
    </row>
    <row r="55" spans="1:7">
      <c r="A55" s="69">
        <v>35</v>
      </c>
      <c r="B55" s="58" t="s">
        <v>615</v>
      </c>
      <c r="C55" s="5" t="s">
        <v>629</v>
      </c>
      <c r="D55" s="43" t="s">
        <v>630</v>
      </c>
      <c r="E55" s="108">
        <v>4</v>
      </c>
      <c r="F55" s="216"/>
      <c r="G55" s="217"/>
    </row>
    <row r="56" spans="1:7" ht="25.5">
      <c r="A56" s="69">
        <v>36</v>
      </c>
      <c r="B56" s="58" t="s">
        <v>617</v>
      </c>
      <c r="C56" s="5" t="s">
        <v>632</v>
      </c>
      <c r="D56" s="43" t="s">
        <v>633</v>
      </c>
      <c r="E56" s="108">
        <v>1</v>
      </c>
      <c r="F56" s="216"/>
      <c r="G56" s="217"/>
    </row>
    <row r="57" spans="1:7" ht="25.5">
      <c r="A57" s="69">
        <v>37</v>
      </c>
      <c r="B57" s="58" t="s">
        <v>619</v>
      </c>
      <c r="C57" s="5" t="s">
        <v>635</v>
      </c>
      <c r="D57" s="43" t="s">
        <v>633</v>
      </c>
      <c r="E57" s="108">
        <v>3</v>
      </c>
      <c r="F57" s="216"/>
      <c r="G57" s="217"/>
    </row>
    <row r="58" spans="1:7" ht="25.5">
      <c r="A58" s="69">
        <v>38</v>
      </c>
      <c r="B58" s="58" t="s">
        <v>621</v>
      </c>
      <c r="C58" s="5" t="s">
        <v>637</v>
      </c>
      <c r="D58" s="43" t="s">
        <v>638</v>
      </c>
      <c r="E58" s="108">
        <v>1</v>
      </c>
      <c r="F58" s="216"/>
      <c r="G58" s="217"/>
    </row>
    <row r="59" spans="1:7" ht="25.5">
      <c r="A59" s="69">
        <v>39</v>
      </c>
      <c r="B59" s="58" t="s">
        <v>773</v>
      </c>
      <c r="C59" s="5" t="s">
        <v>640</v>
      </c>
      <c r="D59" s="43" t="s">
        <v>638</v>
      </c>
      <c r="E59" s="108">
        <v>6</v>
      </c>
      <c r="F59" s="216"/>
      <c r="G59" s="217"/>
    </row>
    <row r="60" spans="1:7">
      <c r="A60" s="218" t="s">
        <v>7</v>
      </c>
      <c r="B60" s="218" t="s">
        <v>7</v>
      </c>
      <c r="C60" s="9" t="s">
        <v>641</v>
      </c>
      <c r="D60" s="218" t="s">
        <v>7</v>
      </c>
      <c r="E60" s="218" t="s">
        <v>7</v>
      </c>
      <c r="F60" s="218" t="s">
        <v>7</v>
      </c>
      <c r="G60" s="218" t="s">
        <v>7</v>
      </c>
    </row>
    <row r="61" spans="1:7" ht="51">
      <c r="A61" s="224" t="s">
        <v>7</v>
      </c>
      <c r="B61" s="224" t="s">
        <v>7</v>
      </c>
      <c r="C61" s="37" t="s">
        <v>774</v>
      </c>
      <c r="D61" s="224" t="s">
        <v>7</v>
      </c>
      <c r="E61" s="225" t="s">
        <v>7</v>
      </c>
      <c r="F61" s="224" t="s">
        <v>7</v>
      </c>
      <c r="G61" s="226"/>
    </row>
    <row r="62" spans="1:7" ht="75">
      <c r="A62" s="227" t="s">
        <v>7</v>
      </c>
      <c r="B62" s="227" t="s">
        <v>7</v>
      </c>
      <c r="C62" s="115" t="s">
        <v>774</v>
      </c>
      <c r="D62" s="227" t="s">
        <v>7</v>
      </c>
      <c r="E62" s="228" t="s">
        <v>7</v>
      </c>
      <c r="F62" s="227" t="s">
        <v>7</v>
      </c>
      <c r="G62" s="229"/>
    </row>
  </sheetData>
  <mergeCells count="8">
    <mergeCell ref="A8:G8"/>
    <mergeCell ref="A9:G9"/>
    <mergeCell ref="C1:F1"/>
    <mergeCell ref="C2:F2"/>
    <mergeCell ref="C3:F3"/>
    <mergeCell ref="C4:G4"/>
    <mergeCell ref="A5:A6"/>
    <mergeCell ref="C6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branża drogowa</vt:lpstr>
      <vt:lpstr>branża sanitarna</vt:lpstr>
      <vt:lpstr>branża elektryczna (9-go Maja)</vt:lpstr>
      <vt:lpstr>sygnalizacja (9-go Maja)</vt:lpstr>
      <vt:lpstr>branża elektryczna (A.K.)</vt:lpstr>
      <vt:lpstr>sygnalizacja (A.K.)</vt:lpstr>
      <vt:lpstr>oświetlenie RONDO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adurma</cp:lastModifiedBy>
  <cp:revision>108</cp:revision>
  <cp:lastPrinted>2016-03-16T09:41:07Z</cp:lastPrinted>
  <dcterms:created xsi:type="dcterms:W3CDTF">2014-12-02T13:19:44Z</dcterms:created>
  <dcterms:modified xsi:type="dcterms:W3CDTF">2016-03-30T08:26:00Z</dcterms:modified>
</cp:coreProperties>
</file>