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28680" yWindow="-330" windowWidth="29040" windowHeight="16380"/>
  </bookViews>
  <sheets>
    <sheet name="Przedmiar" sheetId="4" r:id="rId1"/>
    <sheet name="Arkusz1" sheetId="5" r:id="rId2"/>
    <sheet name="Arkusz2" sheetId="6" r:id="rId3"/>
  </sheets>
  <definedNames>
    <definedName name="_xlnm.Print_Area" localSheetId="0">Przedmiar!$A$1:$G$64</definedName>
  </definedNames>
  <calcPr calcId="125725"/>
  <fileRecoveryPr autoRecover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4"/>
  <c r="G62"/>
  <c r="G64" s="1"/>
  <c r="G63" s="1"/>
  <c r="G9"/>
  <c r="G10"/>
  <c r="G11"/>
  <c r="G13"/>
  <c r="G14"/>
  <c r="G15"/>
  <c r="G16"/>
  <c r="G17"/>
  <c r="G18"/>
  <c r="G19"/>
  <c r="G20"/>
  <c r="G21"/>
  <c r="G22"/>
  <c r="G23"/>
  <c r="G24"/>
  <c r="G25"/>
  <c r="G26"/>
  <c r="G27"/>
  <c r="G28"/>
  <c r="G30"/>
  <c r="G31"/>
  <c r="G32"/>
  <c r="G35"/>
  <c r="G37"/>
  <c r="G38"/>
  <c r="G39"/>
  <c r="G41"/>
  <c r="G42"/>
  <c r="G43"/>
  <c r="G44"/>
  <c r="G45"/>
  <c r="G46"/>
  <c r="G47"/>
  <c r="G48"/>
  <c r="G49"/>
  <c r="G50"/>
  <c r="G51"/>
  <c r="G52"/>
  <c r="G54"/>
  <c r="G55"/>
  <c r="G56"/>
  <c r="G58"/>
  <c r="G59"/>
  <c r="G60"/>
  <c r="G61"/>
  <c r="G7"/>
  <c r="Y5" i="6" l="1"/>
  <c r="Y4"/>
  <c r="Q5"/>
  <c r="Q6"/>
  <c r="Q7"/>
  <c r="Q8"/>
  <c r="Q9"/>
  <c r="Q4"/>
  <c r="Q14" s="1"/>
  <c r="H5"/>
  <c r="H6"/>
  <c r="H7"/>
  <c r="H8"/>
  <c r="H9"/>
  <c r="H10"/>
  <c r="H11"/>
  <c r="H12"/>
  <c r="H13"/>
  <c r="H14"/>
  <c r="H15"/>
  <c r="H16"/>
  <c r="H17"/>
  <c r="H19"/>
  <c r="H20"/>
  <c r="H21"/>
  <c r="H4"/>
  <c r="C18"/>
  <c r="H18" s="1"/>
  <c r="E4" i="5"/>
  <c r="H4" s="1"/>
  <c r="E5"/>
  <c r="J5" s="1"/>
  <c r="E6"/>
  <c r="H6" s="1"/>
  <c r="E7"/>
  <c r="J7" s="1"/>
  <c r="E8"/>
  <c r="H8" s="1"/>
  <c r="E9"/>
  <c r="J9" s="1"/>
  <c r="E10"/>
  <c r="H10" s="1"/>
  <c r="E11"/>
  <c r="J11" s="1"/>
  <c r="E12"/>
  <c r="H12" s="1"/>
  <c r="E13"/>
  <c r="J13" s="1"/>
  <c r="E14"/>
  <c r="H14" s="1"/>
  <c r="E15"/>
  <c r="J15" s="1"/>
  <c r="E16"/>
  <c r="H16" s="1"/>
  <c r="E17"/>
  <c r="J17" s="1"/>
  <c r="E18"/>
  <c r="H18" s="1"/>
  <c r="E19"/>
  <c r="J19" s="1"/>
  <c r="E20"/>
  <c r="H20" s="1"/>
  <c r="E21"/>
  <c r="J21" s="1"/>
  <c r="E22"/>
  <c r="H22" s="1"/>
  <c r="E23"/>
  <c r="J23" s="1"/>
  <c r="E24"/>
  <c r="H24" s="1"/>
  <c r="E25"/>
  <c r="J25" s="1"/>
  <c r="E26"/>
  <c r="H26" s="1"/>
  <c r="E27"/>
  <c r="J27" s="1"/>
  <c r="E28"/>
  <c r="H28" s="1"/>
  <c r="E29"/>
  <c r="J29" s="1"/>
  <c r="E30"/>
  <c r="H30" s="1"/>
  <c r="E31"/>
  <c r="J31" s="1"/>
  <c r="E32"/>
  <c r="H32" s="1"/>
  <c r="E33"/>
  <c r="J33" s="1"/>
  <c r="E34"/>
  <c r="H34" s="1"/>
  <c r="E35"/>
  <c r="J35" s="1"/>
  <c r="E36"/>
  <c r="H36" s="1"/>
  <c r="E37"/>
  <c r="J37" s="1"/>
  <c r="E38"/>
  <c r="H38" s="1"/>
  <c r="E39"/>
  <c r="J39" s="1"/>
  <c r="E40"/>
  <c r="H40" s="1"/>
  <c r="E41"/>
  <c r="J41" s="1"/>
  <c r="E42"/>
  <c r="H42" s="1"/>
  <c r="E43"/>
  <c r="J43" s="1"/>
  <c r="E44"/>
  <c r="H44" s="1"/>
  <c r="E45"/>
  <c r="I45" s="1"/>
  <c r="E46"/>
  <c r="J46" s="1"/>
  <c r="E47"/>
  <c r="H47" s="1"/>
  <c r="E48"/>
  <c r="J48" s="1"/>
  <c r="E49"/>
  <c r="H49" s="1"/>
  <c r="E50"/>
  <c r="J50" s="1"/>
  <c r="E51"/>
  <c r="H51" s="1"/>
  <c r="E3"/>
  <c r="I3" s="1"/>
  <c r="J3" l="1"/>
  <c r="K51"/>
  <c r="G51"/>
  <c r="I50"/>
  <c r="K49"/>
  <c r="G49"/>
  <c r="I48"/>
  <c r="K47"/>
  <c r="G47"/>
  <c r="I46"/>
  <c r="K44"/>
  <c r="G44"/>
  <c r="I43"/>
  <c r="K42"/>
  <c r="G42"/>
  <c r="I41"/>
  <c r="K40"/>
  <c r="G40"/>
  <c r="I39"/>
  <c r="K38"/>
  <c r="G38"/>
  <c r="I37"/>
  <c r="K36"/>
  <c r="G36"/>
  <c r="I35"/>
  <c r="K34"/>
  <c r="G34"/>
  <c r="I33"/>
  <c r="K32"/>
  <c r="G32"/>
  <c r="I31"/>
  <c r="K30"/>
  <c r="G30"/>
  <c r="I29"/>
  <c r="K28"/>
  <c r="G28"/>
  <c r="I27"/>
  <c r="K26"/>
  <c r="G26"/>
  <c r="I25"/>
  <c r="K24"/>
  <c r="G24"/>
  <c r="I23"/>
  <c r="K22"/>
  <c r="G22"/>
  <c r="I21"/>
  <c r="K20"/>
  <c r="G20"/>
  <c r="I19"/>
  <c r="K18"/>
  <c r="G18"/>
  <c r="I17"/>
  <c r="K16"/>
  <c r="G16"/>
  <c r="I15"/>
  <c r="K14"/>
  <c r="G14"/>
  <c r="I13"/>
  <c r="K12"/>
  <c r="G12"/>
  <c r="I11"/>
  <c r="K10"/>
  <c r="G10"/>
  <c r="I9"/>
  <c r="K8"/>
  <c r="G8"/>
  <c r="I7"/>
  <c r="K6"/>
  <c r="G6"/>
  <c r="I5"/>
  <c r="K4"/>
  <c r="G4"/>
  <c r="G3"/>
  <c r="G52" s="1"/>
  <c r="K3"/>
  <c r="J51"/>
  <c r="L50"/>
  <c r="H50"/>
  <c r="J49"/>
  <c r="L48"/>
  <c r="H48"/>
  <c r="J47"/>
  <c r="L46"/>
  <c r="H46"/>
  <c r="J44"/>
  <c r="L43"/>
  <c r="H43"/>
  <c r="J42"/>
  <c r="L41"/>
  <c r="H41"/>
  <c r="J40"/>
  <c r="L39"/>
  <c r="H39"/>
  <c r="J38"/>
  <c r="L37"/>
  <c r="H37"/>
  <c r="J36"/>
  <c r="L35"/>
  <c r="H35"/>
  <c r="J34"/>
  <c r="L33"/>
  <c r="H33"/>
  <c r="J32"/>
  <c r="L31"/>
  <c r="H31"/>
  <c r="J30"/>
  <c r="L29"/>
  <c r="H29"/>
  <c r="J28"/>
  <c r="L27"/>
  <c r="H27"/>
  <c r="J26"/>
  <c r="L25"/>
  <c r="H25"/>
  <c r="J24"/>
  <c r="L23"/>
  <c r="H23"/>
  <c r="J22"/>
  <c r="L21"/>
  <c r="H21"/>
  <c r="J20"/>
  <c r="L19"/>
  <c r="H19"/>
  <c r="J18"/>
  <c r="L17"/>
  <c r="H17"/>
  <c r="J16"/>
  <c r="L15"/>
  <c r="H15"/>
  <c r="J14"/>
  <c r="L13"/>
  <c r="H13"/>
  <c r="J12"/>
  <c r="L11"/>
  <c r="H11"/>
  <c r="J10"/>
  <c r="L9"/>
  <c r="H9"/>
  <c r="J8"/>
  <c r="L7"/>
  <c r="H7"/>
  <c r="J6"/>
  <c r="L5"/>
  <c r="H5"/>
  <c r="J4"/>
  <c r="H3"/>
  <c r="L3"/>
  <c r="I51"/>
  <c r="K50"/>
  <c r="G50"/>
  <c r="I49"/>
  <c r="K48"/>
  <c r="G48"/>
  <c r="I47"/>
  <c r="K46"/>
  <c r="G46"/>
  <c r="I44"/>
  <c r="K43"/>
  <c r="G43"/>
  <c r="I42"/>
  <c r="K41"/>
  <c r="G41"/>
  <c r="I40"/>
  <c r="K39"/>
  <c r="G39"/>
  <c r="I38"/>
  <c r="K37"/>
  <c r="G37"/>
  <c r="I36"/>
  <c r="K35"/>
  <c r="G35"/>
  <c r="I34"/>
  <c r="K33"/>
  <c r="G33"/>
  <c r="I32"/>
  <c r="K31"/>
  <c r="G31"/>
  <c r="I30"/>
  <c r="K29"/>
  <c r="G29"/>
  <c r="I28"/>
  <c r="K27"/>
  <c r="G27"/>
  <c r="I26"/>
  <c r="K25"/>
  <c r="G25"/>
  <c r="I24"/>
  <c r="K23"/>
  <c r="G23"/>
  <c r="I22"/>
  <c r="K21"/>
  <c r="G21"/>
  <c r="I20"/>
  <c r="K19"/>
  <c r="G19"/>
  <c r="I18"/>
  <c r="K17"/>
  <c r="G17"/>
  <c r="I16"/>
  <c r="K15"/>
  <c r="G15"/>
  <c r="I14"/>
  <c r="K13"/>
  <c r="G13"/>
  <c r="I12"/>
  <c r="K11"/>
  <c r="G11"/>
  <c r="I10"/>
  <c r="K9"/>
  <c r="G9"/>
  <c r="I8"/>
  <c r="K7"/>
  <c r="G7"/>
  <c r="I6"/>
  <c r="K5"/>
  <c r="G5"/>
  <c r="I4"/>
  <c r="I52" s="1"/>
  <c r="L51"/>
  <c r="L49"/>
  <c r="L47"/>
  <c r="L44"/>
  <c r="L42"/>
  <c r="L40"/>
  <c r="L38"/>
  <c r="L36"/>
  <c r="L34"/>
  <c r="L32"/>
  <c r="L30"/>
  <c r="L28"/>
  <c r="L26"/>
  <c r="L24"/>
  <c r="L22"/>
  <c r="L20"/>
  <c r="L18"/>
  <c r="L16"/>
  <c r="L14"/>
  <c r="L12"/>
  <c r="L10"/>
  <c r="L8"/>
  <c r="L6"/>
  <c r="L4"/>
  <c r="Y12" i="6"/>
  <c r="H23"/>
  <c r="H45" i="5"/>
  <c r="G45"/>
  <c r="L45"/>
  <c r="K45"/>
  <c r="K52" s="1"/>
  <c r="J45"/>
  <c r="L52" l="1"/>
  <c r="J52"/>
  <c r="H52"/>
  <c r="M52" s="1"/>
</calcChain>
</file>

<file path=xl/sharedStrings.xml><?xml version="1.0" encoding="utf-8"?>
<sst xmlns="http://schemas.openxmlformats.org/spreadsheetml/2006/main" count="219" uniqueCount="119">
  <si>
    <t xml:space="preserve">Lp. </t>
  </si>
  <si>
    <t>Opis</t>
  </si>
  <si>
    <t>Ilość</t>
  </si>
  <si>
    <t>J.m.</t>
  </si>
  <si>
    <t>szt.</t>
  </si>
  <si>
    <t>km</t>
  </si>
  <si>
    <t>&lt;15</t>
  </si>
  <si>
    <t>16-25</t>
  </si>
  <si>
    <t>26-35</t>
  </si>
  <si>
    <t>36-45</t>
  </si>
  <si>
    <t>46-55</t>
  </si>
  <si>
    <t>PŁYTY</t>
  </si>
  <si>
    <t>BLOCZKI</t>
  </si>
  <si>
    <t>KAMIEŃ</t>
  </si>
  <si>
    <t>Nr. SST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</si>
  <si>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</si>
  <si>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</si>
  <si>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</si>
  <si>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</si>
  <si>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</si>
  <si>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</si>
  <si>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</si>
  <si>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</si>
  <si>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</si>
  <si>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</si>
  <si>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1.13.</t>
  </si>
  <si>
    <t>1.15.</t>
  </si>
  <si>
    <t>1.16.</t>
  </si>
  <si>
    <t>1.20.</t>
  </si>
  <si>
    <t>1.21.</t>
  </si>
  <si>
    <t>1.22.</t>
  </si>
  <si>
    <t>1.11.</t>
  </si>
  <si>
    <t>1.12.</t>
  </si>
  <si>
    <t>1.14.</t>
  </si>
  <si>
    <t>1.17.</t>
  </si>
  <si>
    <t>1.18.</t>
  </si>
  <si>
    <t>1.19.</t>
  </si>
  <si>
    <t>Wytyczenie trasy linii w terenie przejrzystym</t>
  </si>
  <si>
    <t>I. Trasowanie linii kablowych</t>
  </si>
  <si>
    <t>1. Likwidacja kolizji elektroenergetycznych</t>
  </si>
  <si>
    <t>II. Demontaże</t>
  </si>
  <si>
    <t>Kopanie koparkami podsiębiernymi rowów dla kabli o głębokości do 0.8 m i szer. dna do 0.4 m w gruncie kat. III-IV - odkopanie istniejących linii kablowych</t>
  </si>
  <si>
    <t>Ręczne kopanie rowów dla kabli o głębokości do 0.8 m i szer. dna do 0.4 m w gruncie kat. IV - odkopanie istniejących linii kablowych</t>
  </si>
  <si>
    <t>Demontaż kabli wielożyłowych o masie do 2.0 kg/m układanych w gruncie kat. III-IV</t>
  </si>
  <si>
    <t>m</t>
  </si>
  <si>
    <t>Kopanie koparkami podsiębiernymi rowów dla kabli o głębokości do 0.8 m i szer. dna do 0.4 m w gruncie kat. III-IV - kopanie pod nowe trasy</t>
  </si>
  <si>
    <t>Układanie bednarki w rowach kablowych - bednarka do 120 mm2</t>
  </si>
  <si>
    <t>Układanie bednarki w kanałach lub tunelach luzem - bednarka do 120 mm2</t>
  </si>
  <si>
    <t>Łączenie przewodów uziemiających przez spawanie w wykopie - bednarka 120 mm2</t>
  </si>
  <si>
    <t>Nasypanie warstwy piasku grubości 0.1 m na dno rowu kablowego o szer.do 0.4 m</t>
  </si>
  <si>
    <t>Układanie kabli wielożyłowych o masie do 3.0 kg/m na napięcie znamionowe poniżej 110 kV w rurach pustakach lub kanałach zamkniętych - kable istniejące (przemieszczenie)</t>
  </si>
  <si>
    <t>Ręczne układanie folii na kablu - budowa - dla kabli nn</t>
  </si>
  <si>
    <t>Montaż w rowach muf przelotowych na kablach jednożyłowych z żyłami Al o przekroju do 240 mm2 na napięcie do 1 kV o izolacji i powłoce z tworzyw sztucznych</t>
  </si>
  <si>
    <t>Mechaniczne zasypywanie rowów dla kabli o głębokości do 0.8 m i szer. dna do 0.4 m w gruncie kat. III-IV</t>
  </si>
  <si>
    <t>Mechaniczne zasypywanie rowów dla kabli o głębokości do 0.6 m i szer. dna do 0.4 m w gruncie kat. III-IV</t>
  </si>
  <si>
    <t>III. Przełożenie istn. i budowa nowych linii kablowych nN 0,4kV, zabezpieczenie techniczne</t>
  </si>
  <si>
    <t>Badania i pomiary instalacji uziemiającej (pierwszy pomiar)</t>
  </si>
  <si>
    <t>Badania i pomiary instalacji uziemiającej (każdy następny pomiar)</t>
  </si>
  <si>
    <t>odc.</t>
  </si>
  <si>
    <t>2. Likwidacja kolizji teletechnicznych</t>
  </si>
  <si>
    <t>2.1.</t>
  </si>
  <si>
    <t>2.2.</t>
  </si>
  <si>
    <t>IV. Badania i pomiary instalacji elektrycznej</t>
  </si>
  <si>
    <t>III. Przełożenie istn. i budowa nowych linii teletechnicznych, zabezpieczenie techniczne</t>
  </si>
  <si>
    <t>Ręczne kopanie rowów dla kabli o głębokości do 0.8 m i szer. dna do 0.4 m w gruncie kat. IV - kopanie pod nowe trasy</t>
  </si>
  <si>
    <t>Ręczne układanie kabli jednożyłowych o masie do 1.0 kg/m na napięcie znamionowe poniżej 110 kV w rowach kablowych (przemieszczanie)</t>
  </si>
  <si>
    <t>Ręczne układanie folii na kablu - budowa - dla kabli teletechnicznych</t>
  </si>
  <si>
    <t>Montaż muf żeliwnych przelotowych w wykop.kabl.na kablach sygnal.do 32 żył w izolacji i powł.z tw.szt.</t>
  </si>
  <si>
    <t>stud.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</si>
  <si>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</si>
  <si>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</si>
  <si>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</si>
  <si>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</si>
  <si>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</si>
  <si>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</si>
  <si>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</si>
  <si>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</si>
  <si>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</si>
  <si>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</si>
  <si>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</si>
  <si>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</si>
  <si>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</si>
  <si>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</si>
  <si>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</si>
  <si>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</si>
  <si>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</si>
  <si>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</si>
  <si>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</si>
  <si>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Pomiary tłumienności</t>
  </si>
  <si>
    <t>E-01.01.01</t>
  </si>
  <si>
    <t>E-02.01.01</t>
  </si>
  <si>
    <t>2.3</t>
  </si>
  <si>
    <t>2.23.</t>
  </si>
  <si>
    <t>TOM 2. BRANŻA ELEKTRYCZNA (NISKOPRĄDOWA I SILNOPRĄDOWA)</t>
  </si>
  <si>
    <t>Ręczne układanie kabli wielożyłowych o masie do 3.0 kg/m na napięcie znamionowe poniżej 110 kV w rowach kablowych (np. NAY2Y-J 4x150 0,6/1kV)</t>
  </si>
  <si>
    <t>Układanie rur ochronnych z HDPE o średnicy 110 (typu DVK110)</t>
  </si>
  <si>
    <t>Układanie rur ochronnych z RHDPEp o średnicy 110 (typu SRS110)</t>
  </si>
  <si>
    <t>Układanie rur ochronnych dwudzielnych z RHDPE o średnicy do 160 mm w wykopie (typu A160PS)</t>
  </si>
  <si>
    <t>Układanie rur ochronnych z RHDPEp o średnicy 110 (typu SRS-G 110)</t>
  </si>
  <si>
    <t>Układanie kabli wielożyłowych o masie do 3.0 kg/m w rurach pustakach lub kanałach zamkniętych - kable telekom. istniejące (przemieszczenie)</t>
  </si>
  <si>
    <t>Budowa studni kablowych prefabrykowanych rozdzielczych SKR-1 dwuelementowych w gruncie kat.III (kompletnych)</t>
  </si>
  <si>
    <t>Badanie linii kablowej o ilości żył do 4, wraz z dopuszczeniami i odbiorem przebudowy z Gestorem Sieci</t>
  </si>
  <si>
    <t>Regulacja studni teletechnicznych</t>
  </si>
  <si>
    <t>Badanie linii kablowej o ilości żył do 50, wraz z dopuszczeniami i odbiorem przebudowy z Gestorem Sieci</t>
  </si>
  <si>
    <t>Układanie rur ochronnych z RHDPEp o średnicy do 160 (typu A 160 PS)</t>
  </si>
  <si>
    <t>Układanie rur ochronnych z HDPE o średnicy do 110 mm w wykopie (typu DVK 110)</t>
  </si>
  <si>
    <t>2.24.</t>
  </si>
  <si>
    <t>1.23.</t>
  </si>
  <si>
    <t>Przesunięcie złącza kablowego</t>
  </si>
  <si>
    <t>kpl</t>
  </si>
  <si>
    <t>Ręczne układanie kabli wielożyłowych o masie do 3.0 kg/m na napięcie znamionowe poniżej 110 kV w rowach kablowych - kable istniejące (przemieszczenie) lub przeciskiem</t>
  </si>
  <si>
    <t>Układanie kabli wielożyłowych o masie do 3.0 kg/m w rurach pustakach lub kanałach zamkniętych - kable telekom. (nowe trasy kablowe) lub przeciskiem, np. kablem typu XzTKMXpw 10x40,8 lub równoważnym</t>
  </si>
  <si>
    <t>Przebudowa drogi powiatowej nr 1401Z Chojna - Białęgi, przejście przez miejscowość Narost</t>
  </si>
  <si>
    <t>PRZEDMIAR ROBÓT</t>
  </si>
  <si>
    <t>cena jedn.</t>
  </si>
  <si>
    <t>wartość netto</t>
  </si>
  <si>
    <t>Łącznie netto:</t>
  </si>
  <si>
    <t>Podatek VAT:</t>
  </si>
  <si>
    <t>Wartość brutto: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</si>
</sst>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scheme val="minor"/>
    </font>
    <font>
      <b/>
      <sz val="1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4" fillId="0" borderId="0" xfId="0" applyNumberFormat="1" applyFont="1"/>
    <xf numFmtId="0" fontId="4" fillId="0" borderId="0" xfId="0" applyNumberFormat="1" applyFont="1" applyBorder="1"/>
    <xf numFmtId="0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8" fillId="0" borderId="0" xfId="0" applyNumberFormat="1" applyFont="1"/>
    <xf numFmtId="0" fontId="4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center"/>
    </xf>
    <xf numFmtId="0" fontId="2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NumberFormat="1" applyFont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16" fontId="2" fillId="4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2" fillId="5" borderId="1" xfId="0" applyNumberFormat="1" applyFont="1" applyFill="1" applyBorder="1" applyAlignment="1">
      <alignment horizontal="left" vertical="center"/>
    </xf>
    <xf numFmtId="0" fontId="4" fillId="5" borderId="1" xfId="0" applyNumberFormat="1" applyFont="1" applyFill="1" applyBorder="1" applyAlignment="1">
      <alignment vertical="center"/>
    </xf>
    <xf numFmtId="0" fontId="3" fillId="5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3" fillId="6" borderId="1" xfId="0" applyNumberFormat="1" applyFont="1" applyFill="1" applyBorder="1" applyAlignment="1">
      <alignment horizontal="right" vertical="center"/>
    </xf>
    <xf numFmtId="4" fontId="4" fillId="5" borderId="1" xfId="0" applyNumberFormat="1" applyFont="1" applyFill="1" applyBorder="1" applyAlignment="1">
      <alignment vertical="center" wrapText="1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4" fontId="7" fillId="3" borderId="1" xfId="1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4"/>
  <sheetViews>
    <sheetView tabSelected="1" view="pageBreakPreview" topLeftCell="A9" zoomScale="55" zoomScaleNormal="90" zoomScaleSheetLayoutView="55" workbookViewId="0">
      <selection activeCell="F53" sqref="F53"/>
    </sheetView>
  </sheetViews>
  <sheetFormatPr defaultColWidth="9.140625" defaultRowHeight="14.25"/>
  <cols>
    <col min="1" max="1" width="10" style="1" customWidth="1"/>
    <col min="2" max="2" width="13.7109375" style="1" customWidth="1"/>
    <col min="3" max="3" width="74.42578125" style="1" customWidth="1"/>
    <col min="4" max="4" width="10.28515625" style="1" customWidth="1"/>
    <col min="5" max="5" width="11.7109375" style="1" customWidth="1"/>
    <col min="6" max="6" width="15.85546875" style="1" customWidth="1"/>
    <col min="7" max="7" width="22.5703125" style="1" customWidth="1"/>
    <col min="8" max="8" width="26.140625" style="1" customWidth="1"/>
    <col min="9" max="9" width="23.42578125" style="1" customWidth="1"/>
    <col min="10" max="10" width="17.5703125" style="1" customWidth="1"/>
    <col min="11" max="11" width="19.28515625" style="1" customWidth="1"/>
    <col min="12" max="16384" width="9.140625" style="1"/>
  </cols>
  <sheetData>
    <row r="1" spans="1:10" ht="39" customHeight="1">
      <c r="A1" s="20" t="s">
        <v>112</v>
      </c>
      <c r="B1" s="20"/>
      <c r="C1" s="20"/>
      <c r="D1" s="20"/>
      <c r="E1" s="20"/>
      <c r="F1" s="20"/>
      <c r="G1" s="20"/>
      <c r="H1" s="16"/>
      <c r="I1" s="16"/>
      <c r="J1" s="16"/>
    </row>
    <row r="2" spans="1:10" ht="39" customHeight="1">
      <c r="A2" s="21" t="s">
        <v>113</v>
      </c>
      <c r="B2" s="21"/>
      <c r="C2" s="21"/>
      <c r="D2" s="21"/>
      <c r="E2" s="21"/>
      <c r="F2" s="21"/>
      <c r="G2" s="21"/>
      <c r="H2" s="16"/>
      <c r="I2" s="16"/>
      <c r="J2" s="16"/>
    </row>
    <row r="3" spans="1:10" ht="15.75">
      <c r="A3" s="31" t="s">
        <v>0</v>
      </c>
      <c r="B3" s="31" t="s">
        <v>14</v>
      </c>
      <c r="C3" s="31" t="s">
        <v>1</v>
      </c>
      <c r="D3" s="31" t="s">
        <v>3</v>
      </c>
      <c r="E3" s="31" t="s">
        <v>2</v>
      </c>
      <c r="F3" s="31" t="s">
        <v>114</v>
      </c>
      <c r="G3" s="31" t="s">
        <v>115</v>
      </c>
      <c r="H3" s="16"/>
      <c r="I3" s="16"/>
      <c r="J3" s="16"/>
    </row>
    <row r="4" spans="1:10" ht="18">
      <c r="A4" s="33" t="s">
        <v>93</v>
      </c>
      <c r="B4" s="33"/>
      <c r="C4" s="33"/>
      <c r="D4" s="33"/>
      <c r="E4" s="33"/>
      <c r="F4" s="33"/>
      <c r="G4" s="33"/>
      <c r="H4" s="16"/>
      <c r="I4" s="16"/>
      <c r="J4" s="16"/>
    </row>
    <row r="5" spans="1:10" ht="21" customHeight="1">
      <c r="A5" s="22" t="s">
        <v>39</v>
      </c>
      <c r="B5" s="22"/>
      <c r="C5" s="22"/>
      <c r="D5" s="22"/>
      <c r="E5" s="22"/>
      <c r="F5" s="22"/>
      <c r="G5" s="22"/>
      <c r="H5" s="16"/>
      <c r="I5" s="16"/>
      <c r="J5" s="16"/>
    </row>
    <row r="6" spans="1:10">
      <c r="A6" s="29" t="s">
        <v>38</v>
      </c>
      <c r="B6" s="29"/>
      <c r="C6" s="29"/>
      <c r="D6" s="29"/>
      <c r="E6" s="29"/>
      <c r="F6" s="30"/>
      <c r="G6" s="30"/>
      <c r="H6" s="16"/>
      <c r="I6" s="16"/>
      <c r="J6" s="16"/>
    </row>
    <row r="7" spans="1:10" ht="15">
      <c r="A7" s="18" t="s">
        <v>15</v>
      </c>
      <c r="B7" s="18" t="s">
        <v>89</v>
      </c>
      <c r="C7" s="4" t="s">
        <v>37</v>
      </c>
      <c r="D7" s="3" t="s">
        <v>5</v>
      </c>
      <c r="E7" s="23">
        <v>0.1</v>
      </c>
      <c r="F7" s="38"/>
      <c r="G7" s="39">
        <f>E7*F7</f>
        <v>0</v>
      </c>
      <c r="H7" s="16"/>
      <c r="I7" s="16"/>
      <c r="J7" s="16"/>
    </row>
    <row r="8" spans="1:10">
      <c r="A8" s="29" t="s">
        <v>40</v>
      </c>
      <c r="B8" s="29"/>
      <c r="C8" s="29"/>
      <c r="D8" s="29"/>
      <c r="E8" s="29"/>
      <c r="F8" s="35"/>
      <c r="G8" s="35"/>
      <c r="H8" s="16"/>
      <c r="I8" s="16"/>
      <c r="J8" s="16"/>
    </row>
    <row r="9" spans="1:10" ht="25.5">
      <c r="A9" s="18" t="s">
        <v>16</v>
      </c>
      <c r="B9" s="18" t="s">
        <v>89</v>
      </c>
      <c r="C9" s="5" t="s">
        <v>41</v>
      </c>
      <c r="D9" s="3" t="s">
        <v>44</v>
      </c>
      <c r="E9" s="24">
        <v>112.8</v>
      </c>
      <c r="F9" s="38"/>
      <c r="G9" s="39">
        <f t="shared" ref="G8:G61" si="0">E9*F9</f>
        <v>0</v>
      </c>
      <c r="H9" s="8"/>
      <c r="I9" s="16"/>
      <c r="J9" s="16"/>
    </row>
    <row r="10" spans="1:10" ht="25.5">
      <c r="A10" s="18" t="s">
        <v>17</v>
      </c>
      <c r="B10" s="18" t="s">
        <v>89</v>
      </c>
      <c r="C10" s="25" t="s">
        <v>42</v>
      </c>
      <c r="D10" s="3" t="s">
        <v>44</v>
      </c>
      <c r="E10" s="26">
        <v>100</v>
      </c>
      <c r="F10" s="38"/>
      <c r="G10" s="39">
        <f t="shared" si="0"/>
        <v>0</v>
      </c>
      <c r="H10" s="8"/>
      <c r="I10" s="16"/>
      <c r="J10" s="16"/>
    </row>
    <row r="11" spans="1:10">
      <c r="A11" s="18" t="s">
        <v>18</v>
      </c>
      <c r="B11" s="18" t="s">
        <v>89</v>
      </c>
      <c r="C11" s="25" t="s">
        <v>43</v>
      </c>
      <c r="D11" s="3" t="s">
        <v>44</v>
      </c>
      <c r="E11" s="26">
        <v>100</v>
      </c>
      <c r="F11" s="39"/>
      <c r="G11" s="39">
        <f t="shared" si="0"/>
        <v>0</v>
      </c>
      <c r="H11" s="16"/>
      <c r="I11" s="16"/>
      <c r="J11" s="16"/>
    </row>
    <row r="12" spans="1:10">
      <c r="A12" s="29" t="s">
        <v>55</v>
      </c>
      <c r="B12" s="29"/>
      <c r="C12" s="29"/>
      <c r="D12" s="29"/>
      <c r="E12" s="29"/>
      <c r="F12" s="35"/>
      <c r="G12" s="35"/>
      <c r="H12" s="16"/>
      <c r="I12" s="16"/>
      <c r="J12" s="16"/>
    </row>
    <row r="13" spans="1:10" ht="25.5">
      <c r="A13" s="18" t="s">
        <v>19</v>
      </c>
      <c r="B13" s="18" t="s">
        <v>89</v>
      </c>
      <c r="C13" s="25" t="s">
        <v>45</v>
      </c>
      <c r="D13" s="10" t="s">
        <v>44</v>
      </c>
      <c r="E13" s="26">
        <v>100</v>
      </c>
      <c r="F13" s="39"/>
      <c r="G13" s="39">
        <f t="shared" si="0"/>
        <v>0</v>
      </c>
      <c r="H13" s="16"/>
      <c r="I13" s="16"/>
      <c r="J13" s="16"/>
    </row>
    <row r="14" spans="1:10">
      <c r="A14" s="18" t="s">
        <v>20</v>
      </c>
      <c r="B14" s="18" t="s">
        <v>89</v>
      </c>
      <c r="C14" s="25" t="s">
        <v>46</v>
      </c>
      <c r="D14" s="10" t="s">
        <v>44</v>
      </c>
      <c r="E14" s="26">
        <v>64</v>
      </c>
      <c r="F14" s="39"/>
      <c r="G14" s="39">
        <f t="shared" si="0"/>
        <v>0</v>
      </c>
      <c r="H14" s="16"/>
      <c r="I14" s="16"/>
      <c r="J14" s="16"/>
    </row>
    <row r="15" spans="1:10">
      <c r="A15" s="18" t="s">
        <v>21</v>
      </c>
      <c r="B15" s="18" t="s">
        <v>89</v>
      </c>
      <c r="C15" s="25" t="s">
        <v>47</v>
      </c>
      <c r="D15" s="10" t="s">
        <v>44</v>
      </c>
      <c r="E15" s="26">
        <v>8</v>
      </c>
      <c r="F15" s="39"/>
      <c r="G15" s="39">
        <f t="shared" si="0"/>
        <v>0</v>
      </c>
      <c r="H15" s="16"/>
      <c r="I15" s="16"/>
      <c r="J15" s="16"/>
    </row>
    <row r="16" spans="1:10">
      <c r="A16" s="18" t="s">
        <v>22</v>
      </c>
      <c r="B16" s="18" t="s">
        <v>89</v>
      </c>
      <c r="C16" s="25" t="s">
        <v>48</v>
      </c>
      <c r="D16" s="10" t="s">
        <v>4</v>
      </c>
      <c r="E16" s="26">
        <v>6</v>
      </c>
      <c r="F16" s="39"/>
      <c r="G16" s="39">
        <f t="shared" si="0"/>
        <v>0</v>
      </c>
      <c r="H16" s="16"/>
      <c r="I16" s="16"/>
      <c r="J16" s="16"/>
    </row>
    <row r="17" spans="1:13">
      <c r="A17" s="18" t="s">
        <v>23</v>
      </c>
      <c r="B17" s="18" t="s">
        <v>89</v>
      </c>
      <c r="C17" s="25" t="s">
        <v>49</v>
      </c>
      <c r="D17" s="10" t="s">
        <v>44</v>
      </c>
      <c r="E17" s="26">
        <v>100</v>
      </c>
      <c r="F17" s="39"/>
      <c r="G17" s="39">
        <f t="shared" si="0"/>
        <v>0</v>
      </c>
      <c r="H17" s="16"/>
      <c r="I17" s="16"/>
      <c r="J17" s="16"/>
    </row>
    <row r="18" spans="1:13">
      <c r="A18" s="27" t="s">
        <v>24</v>
      </c>
      <c r="B18" s="18" t="s">
        <v>89</v>
      </c>
      <c r="C18" s="12" t="s">
        <v>95</v>
      </c>
      <c r="D18" s="10" t="s">
        <v>44</v>
      </c>
      <c r="E18" s="26">
        <v>20</v>
      </c>
      <c r="F18" s="39"/>
      <c r="G18" s="39">
        <f t="shared" si="0"/>
        <v>0</v>
      </c>
      <c r="H18" s="16"/>
      <c r="I18" s="16"/>
      <c r="J18" s="16"/>
    </row>
    <row r="19" spans="1:13">
      <c r="A19" s="18" t="s">
        <v>31</v>
      </c>
      <c r="B19" s="18" t="s">
        <v>89</v>
      </c>
      <c r="C19" s="12" t="s">
        <v>96</v>
      </c>
      <c r="D19" s="10" t="s">
        <v>44</v>
      </c>
      <c r="E19" s="24">
        <v>10</v>
      </c>
      <c r="F19" s="39"/>
      <c r="G19" s="39">
        <f t="shared" si="0"/>
        <v>0</v>
      </c>
      <c r="H19" s="16"/>
      <c r="I19" s="16"/>
      <c r="J19" s="16"/>
    </row>
    <row r="20" spans="1:13" ht="25.5">
      <c r="A20" s="18" t="s">
        <v>32</v>
      </c>
      <c r="B20" s="18" t="s">
        <v>89</v>
      </c>
      <c r="C20" s="12" t="s">
        <v>97</v>
      </c>
      <c r="D20" s="10" t="s">
        <v>44</v>
      </c>
      <c r="E20" s="24">
        <v>75</v>
      </c>
      <c r="F20" s="39"/>
      <c r="G20" s="39">
        <f t="shared" si="0"/>
        <v>0</v>
      </c>
      <c r="H20" s="16"/>
      <c r="I20" s="16"/>
      <c r="J20" s="16"/>
    </row>
    <row r="21" spans="1:13" ht="25.5">
      <c r="A21" s="18" t="s">
        <v>25</v>
      </c>
      <c r="B21" s="18" t="s">
        <v>89</v>
      </c>
      <c r="C21" s="12" t="s">
        <v>94</v>
      </c>
      <c r="D21" s="10" t="s">
        <v>44</v>
      </c>
      <c r="E21" s="24">
        <v>7</v>
      </c>
      <c r="F21" s="39"/>
      <c r="G21" s="39">
        <f t="shared" si="0"/>
        <v>0</v>
      </c>
      <c r="H21" s="16"/>
      <c r="I21" s="16"/>
      <c r="J21" s="16"/>
    </row>
    <row r="22" spans="1:13" ht="38.25">
      <c r="A22" s="18" t="s">
        <v>33</v>
      </c>
      <c r="B22" s="18" t="s">
        <v>89</v>
      </c>
      <c r="C22" s="5" t="s">
        <v>110</v>
      </c>
      <c r="D22" s="10" t="s">
        <v>44</v>
      </c>
      <c r="E22" s="10">
        <v>93</v>
      </c>
      <c r="F22" s="39"/>
      <c r="G22" s="39">
        <f t="shared" si="0"/>
        <v>0</v>
      </c>
      <c r="H22" s="15"/>
      <c r="I22" s="15"/>
      <c r="J22" s="15"/>
      <c r="K22" s="2"/>
    </row>
    <row r="23" spans="1:13" ht="38.25">
      <c r="A23" s="18" t="s">
        <v>26</v>
      </c>
      <c r="B23" s="18" t="s">
        <v>89</v>
      </c>
      <c r="C23" s="5" t="s">
        <v>50</v>
      </c>
      <c r="D23" s="3" t="s">
        <v>44</v>
      </c>
      <c r="E23" s="24">
        <v>105</v>
      </c>
      <c r="F23" s="39"/>
      <c r="G23" s="39">
        <f t="shared" si="0"/>
        <v>0</v>
      </c>
      <c r="H23" s="15"/>
      <c r="I23" s="15"/>
      <c r="J23" s="15"/>
      <c r="K23" s="2"/>
    </row>
    <row r="24" spans="1:13" ht="15">
      <c r="A24" s="18" t="s">
        <v>27</v>
      </c>
      <c r="B24" s="18" t="s">
        <v>89</v>
      </c>
      <c r="C24" s="5" t="s">
        <v>51</v>
      </c>
      <c r="D24" s="3" t="s">
        <v>44</v>
      </c>
      <c r="E24" s="24">
        <v>175</v>
      </c>
      <c r="F24" s="39"/>
      <c r="G24" s="39">
        <f t="shared" si="0"/>
        <v>0</v>
      </c>
      <c r="H24" s="9"/>
      <c r="I24" s="9"/>
      <c r="J24" s="17"/>
      <c r="K24" s="7"/>
      <c r="L24" s="7"/>
      <c r="M24" s="7"/>
    </row>
    <row r="25" spans="1:13" ht="25.5">
      <c r="A25" s="18" t="s">
        <v>34</v>
      </c>
      <c r="B25" s="18" t="s">
        <v>89</v>
      </c>
      <c r="C25" s="5" t="s">
        <v>52</v>
      </c>
      <c r="D25" s="3" t="s">
        <v>4</v>
      </c>
      <c r="E25" s="24">
        <v>2</v>
      </c>
      <c r="F25" s="39"/>
      <c r="G25" s="39">
        <f t="shared" si="0"/>
        <v>0</v>
      </c>
      <c r="H25" s="9"/>
      <c r="I25" s="9"/>
      <c r="J25" s="17"/>
      <c r="K25" s="7"/>
      <c r="L25" s="7"/>
      <c r="M25" s="7"/>
    </row>
    <row r="26" spans="1:13" ht="25.5">
      <c r="A26" s="18" t="s">
        <v>35</v>
      </c>
      <c r="B26" s="18" t="s">
        <v>89</v>
      </c>
      <c r="C26" s="12" t="s">
        <v>53</v>
      </c>
      <c r="D26" s="3" t="s">
        <v>44</v>
      </c>
      <c r="E26" s="10">
        <v>212.8</v>
      </c>
      <c r="F26" s="39"/>
      <c r="G26" s="39">
        <f t="shared" si="0"/>
        <v>0</v>
      </c>
      <c r="H26" s="9"/>
      <c r="I26" s="9"/>
      <c r="J26" s="17"/>
      <c r="K26" s="7"/>
      <c r="L26" s="7"/>
      <c r="M26" s="7"/>
    </row>
    <row r="27" spans="1:13" ht="25.5">
      <c r="A27" s="18" t="s">
        <v>36</v>
      </c>
      <c r="B27" s="18" t="s">
        <v>89</v>
      </c>
      <c r="C27" s="12" t="s">
        <v>54</v>
      </c>
      <c r="D27" s="3" t="s">
        <v>44</v>
      </c>
      <c r="E27" s="10">
        <v>100</v>
      </c>
      <c r="F27" s="39"/>
      <c r="G27" s="39">
        <f t="shared" si="0"/>
        <v>0</v>
      </c>
      <c r="H27" s="9"/>
      <c r="I27" s="9"/>
      <c r="J27" s="17"/>
      <c r="K27" s="7"/>
      <c r="L27" s="7"/>
      <c r="M27" s="7"/>
    </row>
    <row r="28" spans="1:13" ht="15">
      <c r="A28" s="18" t="s">
        <v>28</v>
      </c>
      <c r="B28" s="18" t="s">
        <v>89</v>
      </c>
      <c r="C28" s="12" t="s">
        <v>108</v>
      </c>
      <c r="D28" s="3" t="s">
        <v>109</v>
      </c>
      <c r="E28" s="10">
        <v>1</v>
      </c>
      <c r="F28" s="38"/>
      <c r="G28" s="39">
        <f t="shared" si="0"/>
        <v>0</v>
      </c>
      <c r="H28" s="16"/>
      <c r="I28" s="16"/>
      <c r="J28" s="16"/>
    </row>
    <row r="29" spans="1:13" ht="15">
      <c r="A29" s="29" t="s">
        <v>62</v>
      </c>
      <c r="B29" s="29"/>
      <c r="C29" s="29"/>
      <c r="D29" s="29"/>
      <c r="E29" s="29"/>
      <c r="F29" s="40"/>
      <c r="G29" s="40"/>
      <c r="H29" s="16"/>
      <c r="I29" s="16"/>
      <c r="J29" s="16"/>
    </row>
    <row r="30" spans="1:13">
      <c r="A30" s="18" t="s">
        <v>29</v>
      </c>
      <c r="B30" s="18" t="s">
        <v>89</v>
      </c>
      <c r="C30" s="12" t="s">
        <v>56</v>
      </c>
      <c r="D30" s="3" t="s">
        <v>4</v>
      </c>
      <c r="E30" s="10">
        <v>1</v>
      </c>
      <c r="F30" s="41"/>
      <c r="G30" s="39">
        <f t="shared" si="0"/>
        <v>0</v>
      </c>
      <c r="H30" s="16"/>
      <c r="I30" s="16"/>
      <c r="J30" s="16"/>
    </row>
    <row r="31" spans="1:13">
      <c r="A31" s="18" t="s">
        <v>30</v>
      </c>
      <c r="B31" s="18" t="s">
        <v>89</v>
      </c>
      <c r="C31" s="12" t="s">
        <v>57</v>
      </c>
      <c r="D31" s="3" t="s">
        <v>4</v>
      </c>
      <c r="E31" s="10">
        <v>10</v>
      </c>
      <c r="F31" s="41"/>
      <c r="G31" s="39">
        <f t="shared" si="0"/>
        <v>0</v>
      </c>
      <c r="H31" s="16"/>
      <c r="I31" s="16"/>
      <c r="J31" s="16"/>
    </row>
    <row r="32" spans="1:13" ht="25.5">
      <c r="A32" s="18" t="s">
        <v>107</v>
      </c>
      <c r="B32" s="18" t="s">
        <v>89</v>
      </c>
      <c r="C32" s="13" t="s">
        <v>101</v>
      </c>
      <c r="D32" s="10" t="s">
        <v>58</v>
      </c>
      <c r="E32" s="10">
        <v>10</v>
      </c>
      <c r="F32" s="36"/>
      <c r="G32" s="39">
        <f t="shared" si="0"/>
        <v>0</v>
      </c>
      <c r="H32" s="16"/>
      <c r="I32" s="16"/>
      <c r="J32" s="16"/>
    </row>
    <row r="33" spans="1:10" ht="18">
      <c r="A33" s="22" t="s">
        <v>59</v>
      </c>
      <c r="B33" s="22"/>
      <c r="C33" s="22"/>
      <c r="D33" s="22"/>
      <c r="E33" s="22"/>
      <c r="F33" s="37"/>
      <c r="G33" s="37"/>
      <c r="H33" s="16"/>
      <c r="I33" s="16"/>
      <c r="J33" s="16"/>
    </row>
    <row r="34" spans="1:10" ht="15">
      <c r="A34" s="29" t="s">
        <v>38</v>
      </c>
      <c r="B34" s="29"/>
      <c r="C34" s="29"/>
      <c r="D34" s="29"/>
      <c r="E34" s="29"/>
      <c r="F34" s="40"/>
      <c r="G34" s="40"/>
      <c r="H34" s="16"/>
      <c r="I34" s="16"/>
      <c r="J34" s="16"/>
    </row>
    <row r="35" spans="1:10">
      <c r="A35" s="18" t="s">
        <v>60</v>
      </c>
      <c r="B35" s="18" t="s">
        <v>90</v>
      </c>
      <c r="C35" s="4" t="s">
        <v>37</v>
      </c>
      <c r="D35" s="3" t="s">
        <v>5</v>
      </c>
      <c r="E35" s="23">
        <v>0.35</v>
      </c>
      <c r="F35" s="39"/>
      <c r="G35" s="39">
        <f t="shared" si="0"/>
        <v>0</v>
      </c>
      <c r="H35" s="16"/>
      <c r="I35" s="16"/>
      <c r="J35" s="16"/>
    </row>
    <row r="36" spans="1:10" ht="15">
      <c r="A36" s="29" t="s">
        <v>40</v>
      </c>
      <c r="B36" s="29"/>
      <c r="C36" s="29"/>
      <c r="D36" s="29"/>
      <c r="E36" s="29"/>
      <c r="F36" s="40"/>
      <c r="G36" s="40"/>
      <c r="H36" s="16"/>
      <c r="I36" s="16"/>
      <c r="J36" s="16"/>
    </row>
    <row r="37" spans="1:10" ht="25.5">
      <c r="A37" s="18" t="s">
        <v>61</v>
      </c>
      <c r="B37" s="18" t="s">
        <v>90</v>
      </c>
      <c r="C37" s="5" t="s">
        <v>41</v>
      </c>
      <c r="D37" s="3" t="s">
        <v>44</v>
      </c>
      <c r="E37" s="24">
        <v>260</v>
      </c>
      <c r="F37" s="38"/>
      <c r="G37" s="39">
        <f t="shared" si="0"/>
        <v>0</v>
      </c>
      <c r="H37" s="16"/>
      <c r="I37" s="16"/>
      <c r="J37" s="16"/>
    </row>
    <row r="38" spans="1:10" ht="25.5">
      <c r="A38" s="18" t="s">
        <v>91</v>
      </c>
      <c r="B38" s="18" t="s">
        <v>90</v>
      </c>
      <c r="C38" s="25" t="s">
        <v>42</v>
      </c>
      <c r="D38" s="3" t="s">
        <v>44</v>
      </c>
      <c r="E38" s="28">
        <v>70</v>
      </c>
      <c r="F38" s="38"/>
      <c r="G38" s="39">
        <f t="shared" si="0"/>
        <v>0</v>
      </c>
      <c r="H38" s="16"/>
      <c r="I38" s="16"/>
      <c r="J38" s="16"/>
    </row>
    <row r="39" spans="1:10">
      <c r="A39" s="18" t="s">
        <v>69</v>
      </c>
      <c r="B39" s="18" t="s">
        <v>90</v>
      </c>
      <c r="C39" s="25" t="s">
        <v>43</v>
      </c>
      <c r="D39" s="3" t="s">
        <v>44</v>
      </c>
      <c r="E39" s="28">
        <v>320</v>
      </c>
      <c r="F39" s="39"/>
      <c r="G39" s="39">
        <f t="shared" si="0"/>
        <v>0</v>
      </c>
      <c r="H39" s="16"/>
      <c r="I39" s="16"/>
      <c r="J39" s="16"/>
    </row>
    <row r="40" spans="1:10">
      <c r="A40" s="29" t="s">
        <v>63</v>
      </c>
      <c r="B40" s="29"/>
      <c r="C40" s="29"/>
      <c r="D40" s="29"/>
      <c r="E40" s="29"/>
      <c r="F40" s="35"/>
      <c r="G40" s="35"/>
      <c r="H40" s="16"/>
      <c r="I40" s="16"/>
      <c r="J40" s="16"/>
    </row>
    <row r="41" spans="1:10" ht="25.5">
      <c r="A41" s="18" t="s">
        <v>70</v>
      </c>
      <c r="B41" s="18" t="s">
        <v>90</v>
      </c>
      <c r="C41" s="6" t="s">
        <v>45</v>
      </c>
      <c r="D41" s="3" t="s">
        <v>44</v>
      </c>
      <c r="E41" s="26">
        <v>580</v>
      </c>
      <c r="F41" s="38"/>
      <c r="G41" s="39">
        <f t="shared" si="0"/>
        <v>0</v>
      </c>
      <c r="H41" s="16"/>
      <c r="I41" s="16"/>
      <c r="J41" s="16"/>
    </row>
    <row r="42" spans="1:10" ht="25.5">
      <c r="A42" s="18" t="s">
        <v>71</v>
      </c>
      <c r="B42" s="18" t="s">
        <v>90</v>
      </c>
      <c r="C42" s="6" t="s">
        <v>45</v>
      </c>
      <c r="D42" s="3" t="s">
        <v>44</v>
      </c>
      <c r="E42" s="26">
        <v>249.6</v>
      </c>
      <c r="F42" s="38"/>
      <c r="G42" s="39">
        <f t="shared" si="0"/>
        <v>0</v>
      </c>
      <c r="H42" s="16"/>
      <c r="I42" s="16"/>
      <c r="J42" s="16"/>
    </row>
    <row r="43" spans="1:10" ht="25.5">
      <c r="A43" s="18" t="s">
        <v>72</v>
      </c>
      <c r="B43" s="18" t="s">
        <v>90</v>
      </c>
      <c r="C43" s="6" t="s">
        <v>64</v>
      </c>
      <c r="D43" s="3" t="s">
        <v>44</v>
      </c>
      <c r="E43" s="26">
        <v>62.4</v>
      </c>
      <c r="F43" s="38"/>
      <c r="G43" s="39">
        <f t="shared" si="0"/>
        <v>0</v>
      </c>
      <c r="H43" s="16"/>
      <c r="I43" s="16"/>
      <c r="J43" s="16"/>
    </row>
    <row r="44" spans="1:10" ht="15">
      <c r="A44" s="18" t="s">
        <v>73</v>
      </c>
      <c r="B44" s="18" t="s">
        <v>90</v>
      </c>
      <c r="C44" s="6" t="s">
        <v>49</v>
      </c>
      <c r="D44" s="3" t="s">
        <v>44</v>
      </c>
      <c r="E44" s="26">
        <v>654.6</v>
      </c>
      <c r="F44" s="38"/>
      <c r="G44" s="39">
        <f t="shared" si="0"/>
        <v>0</v>
      </c>
      <c r="H44" s="16"/>
      <c r="I44" s="16"/>
      <c r="J44" s="16"/>
    </row>
    <row r="45" spans="1:10" ht="15">
      <c r="A45" s="18" t="s">
        <v>74</v>
      </c>
      <c r="B45" s="18" t="s">
        <v>90</v>
      </c>
      <c r="C45" s="6" t="s">
        <v>105</v>
      </c>
      <c r="D45" s="3" t="s">
        <v>44</v>
      </c>
      <c r="E45" s="26">
        <v>183</v>
      </c>
      <c r="F45" s="38"/>
      <c r="G45" s="39">
        <f t="shared" si="0"/>
        <v>0</v>
      </c>
      <c r="H45" s="16"/>
      <c r="I45" s="16"/>
      <c r="J45" s="16"/>
    </row>
    <row r="46" spans="1:10" ht="15">
      <c r="A46" s="18" t="s">
        <v>75</v>
      </c>
      <c r="B46" s="18" t="s">
        <v>90</v>
      </c>
      <c r="C46" s="6" t="s">
        <v>98</v>
      </c>
      <c r="D46" s="3" t="s">
        <v>44</v>
      </c>
      <c r="E46" s="26">
        <v>44</v>
      </c>
      <c r="F46" s="38"/>
      <c r="G46" s="39">
        <f t="shared" si="0"/>
        <v>0</v>
      </c>
      <c r="H46" s="16"/>
      <c r="I46" s="16"/>
      <c r="J46" s="16"/>
    </row>
    <row r="47" spans="1:10" ht="15">
      <c r="A47" s="18" t="s">
        <v>76</v>
      </c>
      <c r="B47" s="18" t="s">
        <v>90</v>
      </c>
      <c r="C47" s="6" t="s">
        <v>104</v>
      </c>
      <c r="D47" s="3" t="s">
        <v>44</v>
      </c>
      <c r="E47" s="26">
        <v>294</v>
      </c>
      <c r="F47" s="38"/>
      <c r="G47" s="39">
        <f t="shared" si="0"/>
        <v>0</v>
      </c>
      <c r="H47" s="16"/>
      <c r="I47" s="16"/>
      <c r="J47" s="16"/>
    </row>
    <row r="48" spans="1:10" ht="25.5">
      <c r="A48" s="18" t="s">
        <v>77</v>
      </c>
      <c r="B48" s="18" t="s">
        <v>90</v>
      </c>
      <c r="C48" s="6" t="s">
        <v>65</v>
      </c>
      <c r="D48" s="3" t="s">
        <v>44</v>
      </c>
      <c r="E48" s="26">
        <v>185</v>
      </c>
      <c r="F48" s="38"/>
      <c r="G48" s="39">
        <f t="shared" si="0"/>
        <v>0</v>
      </c>
      <c r="H48" s="16"/>
      <c r="I48" s="16"/>
      <c r="J48" s="16"/>
    </row>
    <row r="49" spans="1:10" ht="25.5">
      <c r="A49" s="18" t="s">
        <v>78</v>
      </c>
      <c r="B49" s="18" t="s">
        <v>90</v>
      </c>
      <c r="C49" s="6" t="s">
        <v>99</v>
      </c>
      <c r="D49" s="3" t="s">
        <v>44</v>
      </c>
      <c r="E49" s="28">
        <v>21</v>
      </c>
      <c r="F49" s="38"/>
      <c r="G49" s="39">
        <f t="shared" si="0"/>
        <v>0</v>
      </c>
      <c r="H49" s="16"/>
      <c r="I49" s="16"/>
      <c r="J49" s="16"/>
    </row>
    <row r="50" spans="1:10" ht="38.25">
      <c r="A50" s="18" t="s">
        <v>79</v>
      </c>
      <c r="B50" s="18" t="s">
        <v>90</v>
      </c>
      <c r="C50" s="6" t="s">
        <v>111</v>
      </c>
      <c r="D50" s="3" t="s">
        <v>44</v>
      </c>
      <c r="E50" s="28">
        <v>227</v>
      </c>
      <c r="F50" s="38"/>
      <c r="G50" s="39">
        <f t="shared" si="0"/>
        <v>0</v>
      </c>
      <c r="H50" s="16"/>
      <c r="I50" s="16"/>
      <c r="J50" s="16"/>
    </row>
    <row r="51" spans="1:10" ht="15">
      <c r="A51" s="18" t="s">
        <v>80</v>
      </c>
      <c r="B51" s="18" t="s">
        <v>90</v>
      </c>
      <c r="C51" s="6" t="s">
        <v>66</v>
      </c>
      <c r="D51" s="3" t="s">
        <v>44</v>
      </c>
      <c r="E51" s="28">
        <v>829.6</v>
      </c>
      <c r="F51" s="38"/>
      <c r="G51" s="39">
        <f t="shared" si="0"/>
        <v>0</v>
      </c>
      <c r="H51" s="16"/>
      <c r="I51" s="16"/>
      <c r="J51" s="16"/>
    </row>
    <row r="52" spans="1:10" ht="25.5">
      <c r="A52" s="18" t="s">
        <v>81</v>
      </c>
      <c r="B52" s="18" t="s">
        <v>90</v>
      </c>
      <c r="C52" s="6" t="s">
        <v>67</v>
      </c>
      <c r="D52" s="3" t="s">
        <v>4</v>
      </c>
      <c r="E52" s="28">
        <v>16</v>
      </c>
      <c r="F52" s="38"/>
      <c r="G52" s="39">
        <f t="shared" si="0"/>
        <v>0</v>
      </c>
      <c r="H52" s="16"/>
      <c r="I52" s="16"/>
      <c r="J52" s="16"/>
    </row>
    <row r="53" spans="1:10" ht="25.5">
      <c r="A53" s="18" t="s">
        <v>82</v>
      </c>
      <c r="B53" s="18" t="s">
        <v>90</v>
      </c>
      <c r="C53" s="6" t="s">
        <v>53</v>
      </c>
      <c r="D53" s="3" t="s">
        <v>44</v>
      </c>
      <c r="E53" s="28">
        <v>260</v>
      </c>
      <c r="F53" s="38"/>
      <c r="G53" s="39">
        <f t="shared" si="0"/>
        <v>0</v>
      </c>
      <c r="H53" s="16"/>
      <c r="I53" s="16"/>
      <c r="J53" s="16"/>
    </row>
    <row r="54" spans="1:10" ht="25.5">
      <c r="A54" s="18" t="s">
        <v>83</v>
      </c>
      <c r="B54" s="18" t="s">
        <v>90</v>
      </c>
      <c r="C54" s="6" t="s">
        <v>54</v>
      </c>
      <c r="D54" s="3" t="s">
        <v>44</v>
      </c>
      <c r="E54" s="28">
        <v>829.6</v>
      </c>
      <c r="F54" s="38"/>
      <c r="G54" s="39">
        <f t="shared" si="0"/>
        <v>0</v>
      </c>
      <c r="H54" s="16"/>
      <c r="I54" s="16"/>
      <c r="J54" s="16"/>
    </row>
    <row r="55" spans="1:10" ht="15">
      <c r="A55" s="18" t="s">
        <v>84</v>
      </c>
      <c r="B55" s="18" t="s">
        <v>90</v>
      </c>
      <c r="C55" s="6" t="s">
        <v>102</v>
      </c>
      <c r="D55" s="3" t="s">
        <v>68</v>
      </c>
      <c r="E55" s="28">
        <v>4</v>
      </c>
      <c r="F55" s="38"/>
      <c r="G55" s="39">
        <f t="shared" si="0"/>
        <v>0</v>
      </c>
      <c r="H55" s="16"/>
      <c r="I55" s="16"/>
      <c r="J55" s="16"/>
    </row>
    <row r="56" spans="1:10" ht="25.5">
      <c r="A56" s="18" t="s">
        <v>85</v>
      </c>
      <c r="B56" s="18" t="s">
        <v>90</v>
      </c>
      <c r="C56" s="6" t="s">
        <v>100</v>
      </c>
      <c r="D56" s="3" t="s">
        <v>68</v>
      </c>
      <c r="E56" s="28">
        <v>2</v>
      </c>
      <c r="F56" s="38"/>
      <c r="G56" s="39">
        <f t="shared" si="0"/>
        <v>0</v>
      </c>
      <c r="H56" s="16"/>
      <c r="I56" s="16"/>
      <c r="J56" s="16"/>
    </row>
    <row r="57" spans="1:10" ht="15">
      <c r="A57" s="29" t="s">
        <v>62</v>
      </c>
      <c r="B57" s="29"/>
      <c r="C57" s="29"/>
      <c r="D57" s="29"/>
      <c r="E57" s="29"/>
      <c r="F57" s="40"/>
      <c r="G57" s="40"/>
      <c r="H57" s="16"/>
      <c r="I57" s="16"/>
      <c r="J57" s="16"/>
    </row>
    <row r="58" spans="1:10" ht="15">
      <c r="A58" s="18" t="s">
        <v>86</v>
      </c>
      <c r="B58" s="18" t="s">
        <v>90</v>
      </c>
      <c r="C58" s="12" t="s">
        <v>56</v>
      </c>
      <c r="D58" s="3" t="s">
        <v>4</v>
      </c>
      <c r="E58" s="10">
        <v>1</v>
      </c>
      <c r="F58" s="38"/>
      <c r="G58" s="39">
        <f t="shared" si="0"/>
        <v>0</v>
      </c>
      <c r="H58" s="16"/>
      <c r="I58" s="16"/>
      <c r="J58" s="16"/>
    </row>
    <row r="59" spans="1:10">
      <c r="A59" s="18" t="s">
        <v>87</v>
      </c>
      <c r="B59" s="18" t="s">
        <v>90</v>
      </c>
      <c r="C59" s="12" t="s">
        <v>57</v>
      </c>
      <c r="D59" s="3" t="s">
        <v>4</v>
      </c>
      <c r="E59" s="10">
        <v>10</v>
      </c>
      <c r="F59" s="39"/>
      <c r="G59" s="39">
        <f t="shared" si="0"/>
        <v>0</v>
      </c>
      <c r="H59" s="16"/>
      <c r="I59" s="16"/>
      <c r="J59" s="16"/>
    </row>
    <row r="60" spans="1:10" ht="25.5">
      <c r="A60" s="18" t="s">
        <v>92</v>
      </c>
      <c r="B60" s="18" t="s">
        <v>90</v>
      </c>
      <c r="C60" s="13" t="s">
        <v>103</v>
      </c>
      <c r="D60" s="10" t="s">
        <v>58</v>
      </c>
      <c r="E60" s="10">
        <v>20</v>
      </c>
      <c r="F60" s="38"/>
      <c r="G60" s="39">
        <f t="shared" si="0"/>
        <v>0</v>
      </c>
      <c r="H60" s="17"/>
      <c r="I60" s="16"/>
      <c r="J60" s="16"/>
    </row>
    <row r="61" spans="1:10" ht="15">
      <c r="A61" s="18" t="s">
        <v>106</v>
      </c>
      <c r="B61" s="18" t="s">
        <v>90</v>
      </c>
      <c r="C61" s="11" t="s">
        <v>88</v>
      </c>
      <c r="D61" s="10" t="s">
        <v>58</v>
      </c>
      <c r="E61" s="10">
        <v>20</v>
      </c>
      <c r="F61" s="38"/>
      <c r="G61" s="39">
        <f t="shared" si="0"/>
        <v>0</v>
      </c>
      <c r="H61" s="17"/>
      <c r="I61" s="16"/>
      <c r="J61" s="16"/>
    </row>
    <row r="62" spans="1:10" ht="25.5" customHeight="1">
      <c r="A62" s="34" t="s">
        <v>116</v>
      </c>
      <c r="B62" s="34"/>
      <c r="C62" s="34"/>
      <c r="D62" s="34"/>
      <c r="E62" s="34"/>
      <c r="F62" s="34"/>
      <c r="G62" s="32">
        <f>SUM(G7:G61)</f>
        <v>0</v>
      </c>
      <c r="H62" s="16"/>
      <c r="I62" s="16"/>
      <c r="J62" s="16"/>
    </row>
    <row r="63" spans="1:10" ht="25.5" customHeight="1">
      <c r="A63" s="34" t="s">
        <v>117</v>
      </c>
      <c r="B63" s="34"/>
      <c r="C63" s="34"/>
      <c r="D63" s="34"/>
      <c r="E63" s="34"/>
      <c r="F63" s="34"/>
      <c r="G63" s="32">
        <f>G64-G62</f>
        <v>0</v>
      </c>
    </row>
    <row r="64" spans="1:10" ht="25.5" customHeight="1">
      <c r="A64" s="34" t="s">
        <v>118</v>
      </c>
      <c r="B64" s="34"/>
      <c r="C64" s="34"/>
      <c r="D64" s="34"/>
      <c r="E64" s="34"/>
      <c r="F64" s="34"/>
      <c r="G64" s="32">
        <f>G62*1.23</f>
        <v>0</v>
      </c>
    </row>
  </sheetData>
  <mergeCells count="14">
    <mergeCell ref="A62:F62"/>
    <mergeCell ref="A63:F63"/>
    <mergeCell ref="A64:F64"/>
    <mergeCell ref="A8:E8"/>
    <mergeCell ref="A6:E6"/>
    <mergeCell ref="A2:G2"/>
    <mergeCell ref="A1:G1"/>
    <mergeCell ref="A4:G4"/>
    <mergeCell ref="A57:E57"/>
    <mergeCell ref="A12:E12"/>
    <mergeCell ref="A29:E29"/>
    <mergeCell ref="A34:E34"/>
    <mergeCell ref="A36:E36"/>
    <mergeCell ref="A40:E40"/>
  </mergeCells>
  <phoneticPr fontId="10" type="noConversion"/>
  <pageMargins left="0.62992125984251968" right="0.62992125984251968" top="0.55118110236220474" bottom="0.55118110236220474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3:M53"/>
  <sheetViews>
    <sheetView workbookViewId="0">
      <selection activeCell="J57" sqref="J57"/>
    </sheetView>
  </sheetViews>
  <sheetFormatPr defaultRowHeight="15"/>
  <sheetData>
    <row r="3" spans="4:12">
      <c r="D3">
        <v>55</v>
      </c>
      <c r="E3">
        <f>ROUND(D3/PI(),0)</f>
        <v>18</v>
      </c>
      <c r="G3">
        <f>IF(E3&lt;16,1,0)</f>
        <v>0</v>
      </c>
      <c r="H3">
        <f>IF(AND((E3&gt;15),E3&lt;26),1,0)</f>
        <v>1</v>
      </c>
      <c r="I3">
        <f>IF(AND((E3&gt;25),E3&lt;36),1,0)</f>
        <v>0</v>
      </c>
      <c r="J3">
        <f>IF(AND((E3&gt;35),E3&lt;46),1,0)</f>
        <v>0</v>
      </c>
      <c r="K3">
        <f>IF(AND((E3&gt;45),E3&lt;56),1,0)</f>
        <v>0</v>
      </c>
      <c r="L3">
        <f>IF(AND((E3&gt;55),E3&lt;66),1,0)</f>
        <v>0</v>
      </c>
    </row>
    <row r="4" spans="4:12">
      <c r="D4">
        <v>43</v>
      </c>
      <c r="E4">
        <f t="shared" ref="E4:E51" si="0">ROUND(D4/PI(),0)</f>
        <v>14</v>
      </c>
      <c r="G4">
        <f t="shared" ref="G4:G51" si="1">IF(E4&lt;16,1,0)</f>
        <v>1</v>
      </c>
      <c r="H4">
        <f t="shared" ref="H4:H51" si="2">IF(AND((E4&gt;15),E4&lt;26),1,0)</f>
        <v>0</v>
      </c>
      <c r="I4">
        <f t="shared" ref="I4:I51" si="3">IF(AND((E4&gt;25),E4&lt;36),1,0)</f>
        <v>0</v>
      </c>
      <c r="J4">
        <f t="shared" ref="J4:J51" si="4">IF(AND((E4&gt;35),E4&lt;46),1,0)</f>
        <v>0</v>
      </c>
      <c r="K4">
        <f t="shared" ref="K4:K51" si="5">IF(AND((E4&gt;45),E4&lt;56),1,0)</f>
        <v>0</v>
      </c>
      <c r="L4">
        <f t="shared" ref="L4:L51" si="6">IF(AND((E4&gt;55),E4&lt;66),1,0)</f>
        <v>0</v>
      </c>
    </row>
    <row r="5" spans="4:12">
      <c r="D5">
        <v>39</v>
      </c>
      <c r="E5">
        <f t="shared" si="0"/>
        <v>12</v>
      </c>
      <c r="G5">
        <f t="shared" si="1"/>
        <v>1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  <c r="L5">
        <f t="shared" si="6"/>
        <v>0</v>
      </c>
    </row>
    <row r="6" spans="4:12">
      <c r="D6">
        <v>44</v>
      </c>
      <c r="E6">
        <f t="shared" si="0"/>
        <v>14</v>
      </c>
      <c r="G6">
        <f t="shared" si="1"/>
        <v>1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f t="shared" si="6"/>
        <v>0</v>
      </c>
    </row>
    <row r="7" spans="4:12">
      <c r="D7">
        <v>100</v>
      </c>
      <c r="E7">
        <f t="shared" si="0"/>
        <v>32</v>
      </c>
      <c r="G7">
        <f t="shared" si="1"/>
        <v>0</v>
      </c>
      <c r="H7">
        <f t="shared" si="2"/>
        <v>0</v>
      </c>
      <c r="I7">
        <f t="shared" si="3"/>
        <v>1</v>
      </c>
      <c r="J7">
        <f t="shared" si="4"/>
        <v>0</v>
      </c>
      <c r="K7">
        <f t="shared" si="5"/>
        <v>0</v>
      </c>
      <c r="L7">
        <f t="shared" si="6"/>
        <v>0</v>
      </c>
    </row>
    <row r="8" spans="4:12">
      <c r="D8">
        <v>78</v>
      </c>
      <c r="E8">
        <f t="shared" si="0"/>
        <v>25</v>
      </c>
      <c r="G8">
        <f t="shared" si="1"/>
        <v>0</v>
      </c>
      <c r="H8">
        <f t="shared" si="2"/>
        <v>1</v>
      </c>
      <c r="I8">
        <f t="shared" si="3"/>
        <v>0</v>
      </c>
      <c r="J8">
        <f t="shared" si="4"/>
        <v>0</v>
      </c>
      <c r="K8">
        <f t="shared" si="5"/>
        <v>0</v>
      </c>
      <c r="L8">
        <f t="shared" si="6"/>
        <v>0</v>
      </c>
    </row>
    <row r="9" spans="4:12">
      <c r="D9">
        <v>30</v>
      </c>
      <c r="E9">
        <f t="shared" si="0"/>
        <v>10</v>
      </c>
      <c r="G9">
        <f t="shared" si="1"/>
        <v>1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0</v>
      </c>
      <c r="L9">
        <f t="shared" si="6"/>
        <v>0</v>
      </c>
    </row>
    <row r="10" spans="4:12">
      <c r="D10">
        <v>30</v>
      </c>
      <c r="E10">
        <f t="shared" si="0"/>
        <v>10</v>
      </c>
      <c r="G10">
        <f t="shared" si="1"/>
        <v>1</v>
      </c>
      <c r="H10">
        <f t="shared" si="2"/>
        <v>0</v>
      </c>
      <c r="I10">
        <f t="shared" si="3"/>
        <v>0</v>
      </c>
      <c r="J10">
        <f t="shared" si="4"/>
        <v>0</v>
      </c>
      <c r="K10">
        <f t="shared" si="5"/>
        <v>0</v>
      </c>
      <c r="L10">
        <f t="shared" si="6"/>
        <v>0</v>
      </c>
    </row>
    <row r="11" spans="4:12">
      <c r="D11">
        <v>35</v>
      </c>
      <c r="E11">
        <f t="shared" si="0"/>
        <v>11</v>
      </c>
      <c r="G11">
        <f t="shared" si="1"/>
        <v>1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0</v>
      </c>
      <c r="L11">
        <f t="shared" si="6"/>
        <v>0</v>
      </c>
    </row>
    <row r="12" spans="4:12">
      <c r="D12">
        <v>83</v>
      </c>
      <c r="E12">
        <f t="shared" si="0"/>
        <v>26</v>
      </c>
      <c r="G12">
        <f t="shared" si="1"/>
        <v>0</v>
      </c>
      <c r="H12">
        <f t="shared" si="2"/>
        <v>0</v>
      </c>
      <c r="I12">
        <f t="shared" si="3"/>
        <v>1</v>
      </c>
      <c r="J12">
        <f t="shared" si="4"/>
        <v>0</v>
      </c>
      <c r="K12">
        <f t="shared" si="5"/>
        <v>0</v>
      </c>
      <c r="L12">
        <f t="shared" si="6"/>
        <v>0</v>
      </c>
    </row>
    <row r="13" spans="4:12">
      <c r="D13">
        <v>83</v>
      </c>
      <c r="E13">
        <f t="shared" si="0"/>
        <v>26</v>
      </c>
      <c r="G13">
        <f t="shared" si="1"/>
        <v>0</v>
      </c>
      <c r="H13">
        <f t="shared" si="2"/>
        <v>0</v>
      </c>
      <c r="I13">
        <f t="shared" si="3"/>
        <v>1</v>
      </c>
      <c r="J13">
        <f t="shared" si="4"/>
        <v>0</v>
      </c>
      <c r="K13">
        <f t="shared" si="5"/>
        <v>0</v>
      </c>
      <c r="L13">
        <f t="shared" si="6"/>
        <v>0</v>
      </c>
    </row>
    <row r="14" spans="4:12">
      <c r="D14">
        <v>20</v>
      </c>
      <c r="E14">
        <f t="shared" si="0"/>
        <v>6</v>
      </c>
      <c r="G14">
        <f t="shared" si="1"/>
        <v>1</v>
      </c>
      <c r="H14">
        <f t="shared" si="2"/>
        <v>0</v>
      </c>
      <c r="I14">
        <f t="shared" si="3"/>
        <v>0</v>
      </c>
      <c r="J14">
        <f t="shared" si="4"/>
        <v>0</v>
      </c>
      <c r="K14">
        <f t="shared" si="5"/>
        <v>0</v>
      </c>
      <c r="L14">
        <f t="shared" si="6"/>
        <v>0</v>
      </c>
    </row>
    <row r="15" spans="4:12">
      <c r="D15">
        <v>25</v>
      </c>
      <c r="E15">
        <f t="shared" si="0"/>
        <v>8</v>
      </c>
      <c r="G15">
        <f t="shared" si="1"/>
        <v>1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0</v>
      </c>
      <c r="L15">
        <f t="shared" si="6"/>
        <v>0</v>
      </c>
    </row>
    <row r="16" spans="4:12">
      <c r="D16">
        <v>140</v>
      </c>
      <c r="E16">
        <f t="shared" si="0"/>
        <v>45</v>
      </c>
      <c r="G16">
        <f t="shared" si="1"/>
        <v>0</v>
      </c>
      <c r="H16">
        <f t="shared" si="2"/>
        <v>0</v>
      </c>
      <c r="I16">
        <f t="shared" si="3"/>
        <v>0</v>
      </c>
      <c r="J16">
        <f t="shared" si="4"/>
        <v>1</v>
      </c>
      <c r="K16">
        <f t="shared" si="5"/>
        <v>0</v>
      </c>
      <c r="L16">
        <f t="shared" si="6"/>
        <v>0</v>
      </c>
    </row>
    <row r="17" spans="4:12">
      <c r="D17">
        <v>30</v>
      </c>
      <c r="E17">
        <f t="shared" si="0"/>
        <v>10</v>
      </c>
      <c r="G17">
        <f t="shared" si="1"/>
        <v>1</v>
      </c>
      <c r="H17">
        <f t="shared" si="2"/>
        <v>0</v>
      </c>
      <c r="I17">
        <f t="shared" si="3"/>
        <v>0</v>
      </c>
      <c r="J17">
        <f t="shared" si="4"/>
        <v>0</v>
      </c>
      <c r="K17">
        <f t="shared" si="5"/>
        <v>0</v>
      </c>
      <c r="L17">
        <f t="shared" si="6"/>
        <v>0</v>
      </c>
    </row>
    <row r="18" spans="4:12">
      <c r="D18">
        <v>40</v>
      </c>
      <c r="E18">
        <f t="shared" si="0"/>
        <v>13</v>
      </c>
      <c r="G18">
        <f t="shared" si="1"/>
        <v>1</v>
      </c>
      <c r="H18">
        <f t="shared" si="2"/>
        <v>0</v>
      </c>
      <c r="I18">
        <f t="shared" si="3"/>
        <v>0</v>
      </c>
      <c r="J18">
        <f t="shared" si="4"/>
        <v>0</v>
      </c>
      <c r="K18">
        <f t="shared" si="5"/>
        <v>0</v>
      </c>
      <c r="L18">
        <f t="shared" si="6"/>
        <v>0</v>
      </c>
    </row>
    <row r="19" spans="4:12">
      <c r="D19">
        <v>45</v>
      </c>
      <c r="E19">
        <f t="shared" si="0"/>
        <v>14</v>
      </c>
      <c r="G19">
        <f t="shared" si="1"/>
        <v>1</v>
      </c>
      <c r="H19">
        <f t="shared" si="2"/>
        <v>0</v>
      </c>
      <c r="I19">
        <f t="shared" si="3"/>
        <v>0</v>
      </c>
      <c r="J19">
        <f t="shared" si="4"/>
        <v>0</v>
      </c>
      <c r="K19">
        <f t="shared" si="5"/>
        <v>0</v>
      </c>
      <c r="L19">
        <f t="shared" si="6"/>
        <v>0</v>
      </c>
    </row>
    <row r="20" spans="4:12">
      <c r="D20">
        <v>35</v>
      </c>
      <c r="E20">
        <f t="shared" si="0"/>
        <v>11</v>
      </c>
      <c r="G20">
        <f t="shared" si="1"/>
        <v>1</v>
      </c>
      <c r="H20">
        <f t="shared" si="2"/>
        <v>0</v>
      </c>
      <c r="I20">
        <f t="shared" si="3"/>
        <v>0</v>
      </c>
      <c r="J20">
        <f t="shared" si="4"/>
        <v>0</v>
      </c>
      <c r="K20">
        <f t="shared" si="5"/>
        <v>0</v>
      </c>
      <c r="L20">
        <f t="shared" si="6"/>
        <v>0</v>
      </c>
    </row>
    <row r="21" spans="4:12">
      <c r="D21">
        <v>86</v>
      </c>
      <c r="E21">
        <f t="shared" si="0"/>
        <v>27</v>
      </c>
      <c r="G21">
        <f t="shared" si="1"/>
        <v>0</v>
      </c>
      <c r="H21">
        <f t="shared" si="2"/>
        <v>0</v>
      </c>
      <c r="I21">
        <f t="shared" si="3"/>
        <v>1</v>
      </c>
      <c r="J21">
        <f t="shared" si="4"/>
        <v>0</v>
      </c>
      <c r="K21">
        <f t="shared" si="5"/>
        <v>0</v>
      </c>
      <c r="L21">
        <f t="shared" si="6"/>
        <v>0</v>
      </c>
    </row>
    <row r="22" spans="4:12">
      <c r="D22">
        <v>86</v>
      </c>
      <c r="E22">
        <f t="shared" si="0"/>
        <v>27</v>
      </c>
      <c r="G22">
        <f t="shared" si="1"/>
        <v>0</v>
      </c>
      <c r="H22">
        <f t="shared" si="2"/>
        <v>0</v>
      </c>
      <c r="I22">
        <f t="shared" si="3"/>
        <v>1</v>
      </c>
      <c r="J22">
        <f t="shared" si="4"/>
        <v>0</v>
      </c>
      <c r="K22">
        <f t="shared" si="5"/>
        <v>0</v>
      </c>
      <c r="L22">
        <f t="shared" si="6"/>
        <v>0</v>
      </c>
    </row>
    <row r="23" spans="4:12">
      <c r="D23">
        <v>35</v>
      </c>
      <c r="E23">
        <f t="shared" si="0"/>
        <v>11</v>
      </c>
      <c r="G23">
        <f t="shared" si="1"/>
        <v>1</v>
      </c>
      <c r="H23">
        <f t="shared" si="2"/>
        <v>0</v>
      </c>
      <c r="I23">
        <f t="shared" si="3"/>
        <v>0</v>
      </c>
      <c r="J23">
        <f t="shared" si="4"/>
        <v>0</v>
      </c>
      <c r="K23">
        <f t="shared" si="5"/>
        <v>0</v>
      </c>
      <c r="L23">
        <f t="shared" si="6"/>
        <v>0</v>
      </c>
    </row>
    <row r="24" spans="4:12">
      <c r="D24">
        <v>25</v>
      </c>
      <c r="E24">
        <f t="shared" si="0"/>
        <v>8</v>
      </c>
      <c r="G24">
        <f t="shared" si="1"/>
        <v>1</v>
      </c>
      <c r="H24">
        <f t="shared" si="2"/>
        <v>0</v>
      </c>
      <c r="I24">
        <f t="shared" si="3"/>
        <v>0</v>
      </c>
      <c r="J24">
        <f t="shared" si="4"/>
        <v>0</v>
      </c>
      <c r="K24">
        <f t="shared" si="5"/>
        <v>0</v>
      </c>
      <c r="L24">
        <f t="shared" si="6"/>
        <v>0</v>
      </c>
    </row>
    <row r="25" spans="4:12">
      <c r="D25">
        <v>25</v>
      </c>
      <c r="E25">
        <f t="shared" si="0"/>
        <v>8</v>
      </c>
      <c r="G25">
        <f t="shared" si="1"/>
        <v>1</v>
      </c>
      <c r="H25">
        <f t="shared" si="2"/>
        <v>0</v>
      </c>
      <c r="I25">
        <f t="shared" si="3"/>
        <v>0</v>
      </c>
      <c r="J25">
        <f t="shared" si="4"/>
        <v>0</v>
      </c>
      <c r="K25">
        <f t="shared" si="5"/>
        <v>0</v>
      </c>
      <c r="L25">
        <f t="shared" si="6"/>
        <v>0</v>
      </c>
    </row>
    <row r="26" spans="4:12">
      <c r="D26">
        <v>25</v>
      </c>
      <c r="E26">
        <f t="shared" si="0"/>
        <v>8</v>
      </c>
      <c r="G26">
        <f t="shared" si="1"/>
        <v>1</v>
      </c>
      <c r="H26">
        <f t="shared" si="2"/>
        <v>0</v>
      </c>
      <c r="I26">
        <f t="shared" si="3"/>
        <v>0</v>
      </c>
      <c r="J26">
        <f t="shared" si="4"/>
        <v>0</v>
      </c>
      <c r="K26">
        <f t="shared" si="5"/>
        <v>0</v>
      </c>
      <c r="L26">
        <f t="shared" si="6"/>
        <v>0</v>
      </c>
    </row>
    <row r="27" spans="4:12">
      <c r="D27">
        <v>25</v>
      </c>
      <c r="E27">
        <f t="shared" si="0"/>
        <v>8</v>
      </c>
      <c r="G27">
        <f t="shared" si="1"/>
        <v>1</v>
      </c>
      <c r="H27">
        <f t="shared" si="2"/>
        <v>0</v>
      </c>
      <c r="I27">
        <f t="shared" si="3"/>
        <v>0</v>
      </c>
      <c r="J27">
        <f t="shared" si="4"/>
        <v>0</v>
      </c>
      <c r="K27">
        <f t="shared" si="5"/>
        <v>0</v>
      </c>
      <c r="L27">
        <f t="shared" si="6"/>
        <v>0</v>
      </c>
    </row>
    <row r="28" spans="4:12">
      <c r="D28">
        <v>45</v>
      </c>
      <c r="E28">
        <f t="shared" si="0"/>
        <v>14</v>
      </c>
      <c r="G28">
        <f t="shared" si="1"/>
        <v>1</v>
      </c>
      <c r="H28">
        <f t="shared" si="2"/>
        <v>0</v>
      </c>
      <c r="I28">
        <f t="shared" si="3"/>
        <v>0</v>
      </c>
      <c r="J28">
        <f t="shared" si="4"/>
        <v>0</v>
      </c>
      <c r="K28">
        <f t="shared" si="5"/>
        <v>0</v>
      </c>
      <c r="L28">
        <f t="shared" si="6"/>
        <v>0</v>
      </c>
    </row>
    <row r="29" spans="4:12">
      <c r="D29">
        <v>56</v>
      </c>
      <c r="E29">
        <f t="shared" si="0"/>
        <v>18</v>
      </c>
      <c r="G29">
        <f t="shared" si="1"/>
        <v>0</v>
      </c>
      <c r="H29">
        <f t="shared" si="2"/>
        <v>1</v>
      </c>
      <c r="I29">
        <f t="shared" si="3"/>
        <v>0</v>
      </c>
      <c r="J29">
        <f t="shared" si="4"/>
        <v>0</v>
      </c>
      <c r="K29">
        <f t="shared" si="5"/>
        <v>0</v>
      </c>
      <c r="L29">
        <f t="shared" si="6"/>
        <v>0</v>
      </c>
    </row>
    <row r="30" spans="4:12">
      <c r="D30">
        <v>63</v>
      </c>
      <c r="E30">
        <f t="shared" si="0"/>
        <v>20</v>
      </c>
      <c r="G30">
        <f t="shared" si="1"/>
        <v>0</v>
      </c>
      <c r="H30">
        <f t="shared" si="2"/>
        <v>1</v>
      </c>
      <c r="I30">
        <f t="shared" si="3"/>
        <v>0</v>
      </c>
      <c r="J30">
        <f t="shared" si="4"/>
        <v>0</v>
      </c>
      <c r="K30">
        <f t="shared" si="5"/>
        <v>0</v>
      </c>
      <c r="L30">
        <f t="shared" si="6"/>
        <v>0</v>
      </c>
    </row>
    <row r="31" spans="4:12">
      <c r="D31">
        <v>22</v>
      </c>
      <c r="E31">
        <f t="shared" si="0"/>
        <v>7</v>
      </c>
      <c r="G31">
        <f t="shared" si="1"/>
        <v>1</v>
      </c>
      <c r="H31">
        <f t="shared" si="2"/>
        <v>0</v>
      </c>
      <c r="I31">
        <f t="shared" si="3"/>
        <v>0</v>
      </c>
      <c r="J31">
        <f t="shared" si="4"/>
        <v>0</v>
      </c>
      <c r="K31">
        <f t="shared" si="5"/>
        <v>0</v>
      </c>
      <c r="L31">
        <f t="shared" si="6"/>
        <v>0</v>
      </c>
    </row>
    <row r="32" spans="4:12">
      <c r="D32">
        <v>25</v>
      </c>
      <c r="E32">
        <f t="shared" si="0"/>
        <v>8</v>
      </c>
      <c r="G32">
        <f t="shared" si="1"/>
        <v>1</v>
      </c>
      <c r="H32">
        <f t="shared" si="2"/>
        <v>0</v>
      </c>
      <c r="I32">
        <f t="shared" si="3"/>
        <v>0</v>
      </c>
      <c r="J32">
        <f t="shared" si="4"/>
        <v>0</v>
      </c>
      <c r="K32">
        <f t="shared" si="5"/>
        <v>0</v>
      </c>
      <c r="L32">
        <f t="shared" si="6"/>
        <v>0</v>
      </c>
    </row>
    <row r="33" spans="4:12">
      <c r="D33">
        <v>27</v>
      </c>
      <c r="E33">
        <f t="shared" si="0"/>
        <v>9</v>
      </c>
      <c r="G33">
        <f t="shared" si="1"/>
        <v>1</v>
      </c>
      <c r="H33">
        <f t="shared" si="2"/>
        <v>0</v>
      </c>
      <c r="I33">
        <f t="shared" si="3"/>
        <v>0</v>
      </c>
      <c r="J33">
        <f t="shared" si="4"/>
        <v>0</v>
      </c>
      <c r="K33">
        <f t="shared" si="5"/>
        <v>0</v>
      </c>
      <c r="L33">
        <f t="shared" si="6"/>
        <v>0</v>
      </c>
    </row>
    <row r="34" spans="4:12">
      <c r="D34">
        <v>110</v>
      </c>
      <c r="E34">
        <f t="shared" si="0"/>
        <v>35</v>
      </c>
      <c r="G34">
        <f t="shared" si="1"/>
        <v>0</v>
      </c>
      <c r="H34">
        <f t="shared" si="2"/>
        <v>0</v>
      </c>
      <c r="I34">
        <f t="shared" si="3"/>
        <v>1</v>
      </c>
      <c r="J34">
        <f t="shared" si="4"/>
        <v>0</v>
      </c>
      <c r="K34">
        <f t="shared" si="5"/>
        <v>0</v>
      </c>
      <c r="L34">
        <f t="shared" si="6"/>
        <v>0</v>
      </c>
    </row>
    <row r="35" spans="4:12">
      <c r="D35">
        <v>30</v>
      </c>
      <c r="E35">
        <f t="shared" si="0"/>
        <v>10</v>
      </c>
      <c r="G35">
        <f t="shared" si="1"/>
        <v>1</v>
      </c>
      <c r="H35">
        <f t="shared" si="2"/>
        <v>0</v>
      </c>
      <c r="I35">
        <f t="shared" si="3"/>
        <v>0</v>
      </c>
      <c r="J35">
        <f t="shared" si="4"/>
        <v>0</v>
      </c>
      <c r="K35">
        <f t="shared" si="5"/>
        <v>0</v>
      </c>
      <c r="L35">
        <f t="shared" si="6"/>
        <v>0</v>
      </c>
    </row>
    <row r="36" spans="4:12">
      <c r="D36">
        <v>40</v>
      </c>
      <c r="E36">
        <f t="shared" si="0"/>
        <v>13</v>
      </c>
      <c r="G36">
        <f t="shared" si="1"/>
        <v>1</v>
      </c>
      <c r="H36">
        <f t="shared" si="2"/>
        <v>0</v>
      </c>
      <c r="I36">
        <f t="shared" si="3"/>
        <v>0</v>
      </c>
      <c r="J36">
        <f t="shared" si="4"/>
        <v>0</v>
      </c>
      <c r="K36">
        <f t="shared" si="5"/>
        <v>0</v>
      </c>
      <c r="L36">
        <f t="shared" si="6"/>
        <v>0</v>
      </c>
    </row>
    <row r="37" spans="4:12">
      <c r="D37">
        <v>30</v>
      </c>
      <c r="E37">
        <f t="shared" si="0"/>
        <v>10</v>
      </c>
      <c r="G37">
        <f t="shared" si="1"/>
        <v>1</v>
      </c>
      <c r="H37">
        <f t="shared" si="2"/>
        <v>0</v>
      </c>
      <c r="I37">
        <f t="shared" si="3"/>
        <v>0</v>
      </c>
      <c r="J37">
        <f t="shared" si="4"/>
        <v>0</v>
      </c>
      <c r="K37">
        <f t="shared" si="5"/>
        <v>0</v>
      </c>
      <c r="L37">
        <f t="shared" si="6"/>
        <v>0</v>
      </c>
    </row>
    <row r="38" spans="4:12">
      <c r="D38">
        <v>30</v>
      </c>
      <c r="E38">
        <f t="shared" si="0"/>
        <v>10</v>
      </c>
      <c r="G38">
        <f t="shared" si="1"/>
        <v>1</v>
      </c>
      <c r="H38">
        <f t="shared" si="2"/>
        <v>0</v>
      </c>
      <c r="I38">
        <f t="shared" si="3"/>
        <v>0</v>
      </c>
      <c r="J38">
        <f t="shared" si="4"/>
        <v>0</v>
      </c>
      <c r="K38">
        <f t="shared" si="5"/>
        <v>0</v>
      </c>
      <c r="L38">
        <f t="shared" si="6"/>
        <v>0</v>
      </c>
    </row>
    <row r="39" spans="4:12">
      <c r="D39">
        <v>30</v>
      </c>
      <c r="E39">
        <f t="shared" si="0"/>
        <v>10</v>
      </c>
      <c r="G39">
        <f t="shared" si="1"/>
        <v>1</v>
      </c>
      <c r="H39">
        <f t="shared" si="2"/>
        <v>0</v>
      </c>
      <c r="I39">
        <f t="shared" si="3"/>
        <v>0</v>
      </c>
      <c r="J39">
        <f t="shared" si="4"/>
        <v>0</v>
      </c>
      <c r="K39">
        <f t="shared" si="5"/>
        <v>0</v>
      </c>
      <c r="L39">
        <f t="shared" si="6"/>
        <v>0</v>
      </c>
    </row>
    <row r="40" spans="4:12">
      <c r="D40">
        <v>73</v>
      </c>
      <c r="E40">
        <f t="shared" si="0"/>
        <v>23</v>
      </c>
      <c r="G40">
        <f t="shared" si="1"/>
        <v>0</v>
      </c>
      <c r="H40">
        <f t="shared" si="2"/>
        <v>1</v>
      </c>
      <c r="I40">
        <f t="shared" si="3"/>
        <v>0</v>
      </c>
      <c r="J40">
        <f t="shared" si="4"/>
        <v>0</v>
      </c>
      <c r="K40">
        <f t="shared" si="5"/>
        <v>0</v>
      </c>
      <c r="L40">
        <f t="shared" si="6"/>
        <v>0</v>
      </c>
    </row>
    <row r="41" spans="4:12">
      <c r="D41">
        <v>86</v>
      </c>
      <c r="E41">
        <f t="shared" si="0"/>
        <v>27</v>
      </c>
      <c r="G41">
        <f t="shared" si="1"/>
        <v>0</v>
      </c>
      <c r="H41">
        <f t="shared" si="2"/>
        <v>0</v>
      </c>
      <c r="I41">
        <f t="shared" si="3"/>
        <v>1</v>
      </c>
      <c r="J41">
        <f t="shared" si="4"/>
        <v>0</v>
      </c>
      <c r="K41">
        <f t="shared" si="5"/>
        <v>0</v>
      </c>
      <c r="L41">
        <f t="shared" si="6"/>
        <v>0</v>
      </c>
    </row>
    <row r="42" spans="4:12">
      <c r="D42">
        <v>126</v>
      </c>
      <c r="E42">
        <f t="shared" si="0"/>
        <v>40</v>
      </c>
      <c r="G42">
        <f t="shared" si="1"/>
        <v>0</v>
      </c>
      <c r="H42">
        <f t="shared" si="2"/>
        <v>0</v>
      </c>
      <c r="I42">
        <f t="shared" si="3"/>
        <v>0</v>
      </c>
      <c r="J42">
        <f t="shared" si="4"/>
        <v>1</v>
      </c>
      <c r="K42">
        <f t="shared" si="5"/>
        <v>0</v>
      </c>
      <c r="L42">
        <f t="shared" si="6"/>
        <v>0</v>
      </c>
    </row>
    <row r="43" spans="4:12">
      <c r="D43">
        <v>114</v>
      </c>
      <c r="E43">
        <f t="shared" si="0"/>
        <v>36</v>
      </c>
      <c r="G43">
        <f t="shared" si="1"/>
        <v>0</v>
      </c>
      <c r="H43">
        <f t="shared" si="2"/>
        <v>0</v>
      </c>
      <c r="I43">
        <f t="shared" si="3"/>
        <v>0</v>
      </c>
      <c r="J43">
        <f t="shared" si="4"/>
        <v>1</v>
      </c>
      <c r="K43">
        <f t="shared" si="5"/>
        <v>0</v>
      </c>
      <c r="L43">
        <f t="shared" si="6"/>
        <v>0</v>
      </c>
    </row>
    <row r="44" spans="4:12">
      <c r="D44">
        <v>104</v>
      </c>
      <c r="E44">
        <f t="shared" si="0"/>
        <v>33</v>
      </c>
      <c r="G44">
        <f t="shared" si="1"/>
        <v>0</v>
      </c>
      <c r="H44">
        <f t="shared" si="2"/>
        <v>0</v>
      </c>
      <c r="I44">
        <f t="shared" si="3"/>
        <v>1</v>
      </c>
      <c r="J44">
        <f t="shared" si="4"/>
        <v>0</v>
      </c>
      <c r="K44">
        <f t="shared" si="5"/>
        <v>0</v>
      </c>
      <c r="L44">
        <f t="shared" si="6"/>
        <v>0</v>
      </c>
    </row>
    <row r="45" spans="4:12">
      <c r="D45">
        <v>145</v>
      </c>
      <c r="E45">
        <f t="shared" si="0"/>
        <v>46</v>
      </c>
      <c r="G45">
        <f t="shared" si="1"/>
        <v>0</v>
      </c>
      <c r="H45">
        <f t="shared" si="2"/>
        <v>0</v>
      </c>
      <c r="I45">
        <f t="shared" si="3"/>
        <v>0</v>
      </c>
      <c r="J45">
        <f t="shared" si="4"/>
        <v>0</v>
      </c>
      <c r="K45">
        <f t="shared" si="5"/>
        <v>1</v>
      </c>
      <c r="L45">
        <f t="shared" si="6"/>
        <v>0</v>
      </c>
    </row>
    <row r="46" spans="4:12">
      <c r="D46">
        <v>45</v>
      </c>
      <c r="E46">
        <f t="shared" si="0"/>
        <v>14</v>
      </c>
      <c r="G46">
        <f t="shared" si="1"/>
        <v>1</v>
      </c>
      <c r="H46">
        <f t="shared" si="2"/>
        <v>0</v>
      </c>
      <c r="I46">
        <f t="shared" si="3"/>
        <v>0</v>
      </c>
      <c r="J46">
        <f t="shared" si="4"/>
        <v>0</v>
      </c>
      <c r="K46">
        <f t="shared" si="5"/>
        <v>0</v>
      </c>
      <c r="L46">
        <f t="shared" si="6"/>
        <v>0</v>
      </c>
    </row>
    <row r="47" spans="4:12">
      <c r="D47">
        <v>50</v>
      </c>
      <c r="E47">
        <f t="shared" si="0"/>
        <v>16</v>
      </c>
      <c r="G47">
        <f t="shared" si="1"/>
        <v>0</v>
      </c>
      <c r="H47">
        <f t="shared" si="2"/>
        <v>1</v>
      </c>
      <c r="I47">
        <f t="shared" si="3"/>
        <v>0</v>
      </c>
      <c r="J47">
        <f t="shared" si="4"/>
        <v>0</v>
      </c>
      <c r="K47">
        <f t="shared" si="5"/>
        <v>0</v>
      </c>
      <c r="L47">
        <f t="shared" si="6"/>
        <v>0</v>
      </c>
    </row>
    <row r="48" spans="4:12">
      <c r="D48">
        <v>45</v>
      </c>
      <c r="E48">
        <f t="shared" si="0"/>
        <v>14</v>
      </c>
      <c r="G48">
        <f t="shared" si="1"/>
        <v>1</v>
      </c>
      <c r="H48">
        <f t="shared" si="2"/>
        <v>0</v>
      </c>
      <c r="I48">
        <f t="shared" si="3"/>
        <v>0</v>
      </c>
      <c r="J48">
        <f t="shared" si="4"/>
        <v>0</v>
      </c>
      <c r="K48">
        <f t="shared" si="5"/>
        <v>0</v>
      </c>
      <c r="L48">
        <f t="shared" si="6"/>
        <v>0</v>
      </c>
    </row>
    <row r="49" spans="4:13">
      <c r="D49">
        <v>52</v>
      </c>
      <c r="E49">
        <f t="shared" si="0"/>
        <v>17</v>
      </c>
      <c r="G49">
        <f t="shared" si="1"/>
        <v>0</v>
      </c>
      <c r="H49">
        <f t="shared" si="2"/>
        <v>1</v>
      </c>
      <c r="I49">
        <f t="shared" si="3"/>
        <v>0</v>
      </c>
      <c r="J49">
        <f t="shared" si="4"/>
        <v>0</v>
      </c>
      <c r="K49">
        <f t="shared" si="5"/>
        <v>0</v>
      </c>
      <c r="L49">
        <f t="shared" si="6"/>
        <v>0</v>
      </c>
    </row>
    <row r="50" spans="4:13">
      <c r="D50">
        <v>53</v>
      </c>
      <c r="E50">
        <f t="shared" si="0"/>
        <v>17</v>
      </c>
      <c r="G50">
        <f t="shared" si="1"/>
        <v>0</v>
      </c>
      <c r="H50">
        <f t="shared" si="2"/>
        <v>1</v>
      </c>
      <c r="I50">
        <f t="shared" si="3"/>
        <v>0</v>
      </c>
      <c r="J50">
        <f t="shared" si="4"/>
        <v>0</v>
      </c>
      <c r="K50">
        <f t="shared" si="5"/>
        <v>0</v>
      </c>
      <c r="L50">
        <f t="shared" si="6"/>
        <v>0</v>
      </c>
    </row>
    <row r="51" spans="4:13">
      <c r="D51">
        <v>58</v>
      </c>
      <c r="E51">
        <f t="shared" si="0"/>
        <v>18</v>
      </c>
      <c r="G51">
        <f t="shared" si="1"/>
        <v>0</v>
      </c>
      <c r="H51">
        <f t="shared" si="2"/>
        <v>1</v>
      </c>
      <c r="I51">
        <f t="shared" si="3"/>
        <v>0</v>
      </c>
      <c r="J51">
        <f t="shared" si="4"/>
        <v>0</v>
      </c>
      <c r="K51">
        <f t="shared" si="5"/>
        <v>0</v>
      </c>
      <c r="L51">
        <f t="shared" si="6"/>
        <v>0</v>
      </c>
    </row>
    <row r="52" spans="4:13">
      <c r="G52">
        <f t="shared" ref="G52:L52" si="7">SUM(G3:G51)</f>
        <v>28</v>
      </c>
      <c r="H52">
        <f t="shared" si="7"/>
        <v>9</v>
      </c>
      <c r="I52">
        <f t="shared" si="7"/>
        <v>8</v>
      </c>
      <c r="J52">
        <f t="shared" si="7"/>
        <v>3</v>
      </c>
      <c r="K52">
        <f t="shared" si="7"/>
        <v>1</v>
      </c>
      <c r="L52">
        <f t="shared" si="7"/>
        <v>0</v>
      </c>
      <c r="M52">
        <f>SUM(G52:L52)</f>
        <v>49</v>
      </c>
    </row>
    <row r="53" spans="4:13">
      <c r="G53" s="14" t="s">
        <v>6</v>
      </c>
      <c r="H53" s="14" t="s">
        <v>7</v>
      </c>
      <c r="I53" s="14" t="s">
        <v>8</v>
      </c>
      <c r="J53" s="14" t="s">
        <v>9</v>
      </c>
      <c r="K53" s="14" t="s">
        <v>10</v>
      </c>
      <c r="L53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2:Y23"/>
  <sheetViews>
    <sheetView topLeftCell="C1" workbookViewId="0">
      <selection activeCell="Y4" sqref="Y4:Y5"/>
    </sheetView>
  </sheetViews>
  <sheetFormatPr defaultRowHeight="15"/>
  <sheetData>
    <row r="2" spans="3:25">
      <c r="D2" s="19" t="s">
        <v>12</v>
      </c>
      <c r="E2" s="19"/>
      <c r="F2" s="19"/>
      <c r="G2" s="19"/>
      <c r="N2" s="19" t="s">
        <v>11</v>
      </c>
      <c r="O2" s="19"/>
      <c r="P2" s="19"/>
      <c r="V2" s="19" t="s">
        <v>13</v>
      </c>
      <c r="W2" s="19"/>
      <c r="X2" s="19"/>
    </row>
    <row r="4" spans="3:25">
      <c r="C4">
        <v>70.75</v>
      </c>
      <c r="E4">
        <v>54</v>
      </c>
      <c r="F4">
        <v>37</v>
      </c>
      <c r="H4">
        <f>(C4*30*((E4+F4)/2+19))/10000</f>
        <v>13.690125</v>
      </c>
      <c r="L4">
        <v>8.5</v>
      </c>
      <c r="N4">
        <v>40</v>
      </c>
      <c r="O4">
        <v>40</v>
      </c>
      <c r="Q4">
        <f>(L4*30*((N4+O4)/2+19))/10000</f>
        <v>1.5044999999999999</v>
      </c>
      <c r="T4">
        <v>5.2</v>
      </c>
      <c r="V4">
        <v>50</v>
      </c>
      <c r="W4">
        <v>60</v>
      </c>
      <c r="Y4">
        <f>(T4*30*((V4+W4)/2+19))/10000</f>
        <v>1.1544000000000001</v>
      </c>
    </row>
    <row r="5" spans="3:25">
      <c r="C5">
        <v>58.73</v>
      </c>
      <c r="E5">
        <v>25</v>
      </c>
      <c r="F5">
        <v>36</v>
      </c>
      <c r="H5">
        <f t="shared" ref="H5:H21" si="0">(C5*30*((E5+F5)/2+19))/10000</f>
        <v>8.721404999999999</v>
      </c>
      <c r="L5">
        <v>9</v>
      </c>
      <c r="N5">
        <v>64</v>
      </c>
      <c r="O5">
        <v>64</v>
      </c>
      <c r="Q5">
        <f t="shared" ref="Q5:Q9" si="1">(L5*30*((N5+O5)/2+19))/10000</f>
        <v>2.2410000000000001</v>
      </c>
      <c r="T5">
        <v>1.5</v>
      </c>
      <c r="V5">
        <v>30</v>
      </c>
      <c r="W5">
        <v>30</v>
      </c>
      <c r="Y5">
        <f>(T5*30*((V5+W5)/2+19))/10000</f>
        <v>0.2205</v>
      </c>
    </row>
    <row r="6" spans="3:25">
      <c r="C6">
        <v>25.07</v>
      </c>
      <c r="E6">
        <v>35</v>
      </c>
      <c r="F6">
        <v>30</v>
      </c>
      <c r="H6">
        <f t="shared" si="0"/>
        <v>3.8733150000000003</v>
      </c>
      <c r="L6">
        <v>30</v>
      </c>
      <c r="N6">
        <v>95</v>
      </c>
      <c r="O6">
        <v>95</v>
      </c>
      <c r="Q6">
        <f t="shared" si="1"/>
        <v>10.26</v>
      </c>
    </row>
    <row r="7" spans="3:25">
      <c r="C7">
        <v>25.5</v>
      </c>
      <c r="E7">
        <v>60</v>
      </c>
      <c r="F7">
        <v>70</v>
      </c>
      <c r="H7">
        <f t="shared" si="0"/>
        <v>6.4260000000000002</v>
      </c>
      <c r="L7">
        <v>5.24</v>
      </c>
      <c r="N7">
        <v>54</v>
      </c>
      <c r="O7">
        <v>54</v>
      </c>
      <c r="Q7">
        <f t="shared" si="1"/>
        <v>1.1475600000000001</v>
      </c>
    </row>
    <row r="8" spans="3:25">
      <c r="C8">
        <v>29</v>
      </c>
      <c r="E8">
        <v>25</v>
      </c>
      <c r="F8">
        <v>20</v>
      </c>
      <c r="H8">
        <f t="shared" si="0"/>
        <v>3.6105</v>
      </c>
      <c r="L8">
        <v>27.96</v>
      </c>
      <c r="N8">
        <v>45</v>
      </c>
      <c r="O8">
        <v>46</v>
      </c>
      <c r="Q8">
        <f t="shared" si="1"/>
        <v>5.410260000000001</v>
      </c>
    </row>
    <row r="9" spans="3:25">
      <c r="C9">
        <v>30.3</v>
      </c>
      <c r="E9">
        <v>20</v>
      </c>
      <c r="F9">
        <v>20</v>
      </c>
      <c r="H9">
        <f t="shared" si="0"/>
        <v>3.5451000000000001</v>
      </c>
      <c r="L9">
        <v>55.43</v>
      </c>
      <c r="N9">
        <v>50</v>
      </c>
      <c r="O9">
        <v>30</v>
      </c>
      <c r="Q9">
        <f t="shared" si="1"/>
        <v>9.8111100000000011</v>
      </c>
    </row>
    <row r="10" spans="3:25">
      <c r="C10">
        <v>34.6</v>
      </c>
      <c r="E10">
        <v>20</v>
      </c>
      <c r="F10">
        <v>20</v>
      </c>
      <c r="H10">
        <f t="shared" si="0"/>
        <v>4.0481999999999996</v>
      </c>
    </row>
    <row r="11" spans="3:25">
      <c r="C11">
        <v>34.200000000000003</v>
      </c>
      <c r="E11">
        <v>20</v>
      </c>
      <c r="F11">
        <v>32</v>
      </c>
      <c r="H11">
        <f t="shared" si="0"/>
        <v>4.617</v>
      </c>
    </row>
    <row r="12" spans="3:25">
      <c r="C12">
        <v>10.4</v>
      </c>
      <c r="E12">
        <v>30</v>
      </c>
      <c r="F12">
        <v>20</v>
      </c>
      <c r="H12">
        <f t="shared" si="0"/>
        <v>1.3728</v>
      </c>
      <c r="Y12">
        <f>SUM(Y4:Y5)</f>
        <v>1.3749</v>
      </c>
    </row>
    <row r="13" spans="3:25">
      <c r="C13">
        <v>2</v>
      </c>
      <c r="E13">
        <v>40</v>
      </c>
      <c r="F13">
        <v>40</v>
      </c>
      <c r="H13">
        <f t="shared" si="0"/>
        <v>0.35399999999999998</v>
      </c>
    </row>
    <row r="14" spans="3:25">
      <c r="C14">
        <v>21.2</v>
      </c>
      <c r="E14">
        <v>40</v>
      </c>
      <c r="F14">
        <v>45</v>
      </c>
      <c r="H14">
        <f t="shared" si="0"/>
        <v>3.9114</v>
      </c>
      <c r="Q14">
        <f>SUM(Q4:Q9)</f>
        <v>30.374430000000004</v>
      </c>
    </row>
    <row r="15" spans="3:25">
      <c r="C15">
        <v>11.2</v>
      </c>
      <c r="E15">
        <v>30</v>
      </c>
      <c r="F15">
        <v>150</v>
      </c>
      <c r="H15">
        <f t="shared" si="0"/>
        <v>3.6623999999999999</v>
      </c>
    </row>
    <row r="16" spans="3:25">
      <c r="C16">
        <v>11.2</v>
      </c>
      <c r="E16">
        <v>30</v>
      </c>
      <c r="F16">
        <v>150</v>
      </c>
      <c r="H16">
        <f t="shared" si="0"/>
        <v>3.6623999999999999</v>
      </c>
    </row>
    <row r="17" spans="3:8">
      <c r="C17">
        <v>9.24</v>
      </c>
      <c r="E17">
        <v>20</v>
      </c>
      <c r="F17">
        <v>60</v>
      </c>
      <c r="H17">
        <f t="shared" si="0"/>
        <v>1.6354799999999998</v>
      </c>
    </row>
    <row r="18" spans="3:8">
      <c r="C18">
        <f>6.2+6.3</f>
        <v>12.5</v>
      </c>
      <c r="E18">
        <v>40</v>
      </c>
      <c r="F18">
        <v>40</v>
      </c>
      <c r="H18">
        <f t="shared" si="0"/>
        <v>2.2124999999999999</v>
      </c>
    </row>
    <row r="19" spans="3:8">
      <c r="C19">
        <v>28</v>
      </c>
      <c r="E19">
        <v>50</v>
      </c>
      <c r="F19">
        <v>50</v>
      </c>
      <c r="H19">
        <f t="shared" si="0"/>
        <v>5.7960000000000003</v>
      </c>
    </row>
    <row r="20" spans="3:8">
      <c r="C20">
        <v>7</v>
      </c>
      <c r="E20">
        <v>40</v>
      </c>
      <c r="F20">
        <v>40</v>
      </c>
      <c r="H20">
        <f t="shared" si="0"/>
        <v>1.2390000000000001</v>
      </c>
    </row>
    <row r="21" spans="3:8">
      <c r="C21">
        <v>8</v>
      </c>
      <c r="E21">
        <v>40</v>
      </c>
      <c r="F21">
        <v>0</v>
      </c>
      <c r="H21">
        <f t="shared" si="0"/>
        <v>0.93600000000000005</v>
      </c>
    </row>
    <row r="23" spans="3:8">
      <c r="H23">
        <f>SUM(H4:H21)</f>
        <v>73.313625000000016</v>
      </c>
    </row>
  </sheetData>
  <mergeCells count="3">
    <mergeCell ref="N2:P2"/>
    <mergeCell ref="D2:G2"/>
    <mergeCell ref="V2: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Przedmiar</vt:lpstr>
      <vt:lpstr>Arkusz1</vt:lpstr>
      <vt:lpstr>Arkusz2</vt:lpstr>
      <vt:lpstr>Przedmiar!Obszar_wydruku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2020-11-19T13:24:58Z</dcterms:modified>
</cp:coreProperties>
</file>